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65496" yWindow="65496" windowWidth="10800" windowHeight="13020" firstSheet="2" activeTab="13"/>
  </bookViews>
  <sheets>
    <sheet name="0201" sheetId="1" r:id="rId1"/>
    <sheet name="0202" sheetId="2" r:id="rId2"/>
    <sheet name="0203" sheetId="3" r:id="rId3"/>
    <sheet name="0204" sheetId="4" r:id="rId4"/>
    <sheet name="0205" sheetId="5" r:id="rId5"/>
    <sheet name="0206" sheetId="6" r:id="rId6"/>
    <sheet name="0201-06" sheetId="7" r:id="rId7"/>
    <sheet name="0207" sheetId="8" r:id="rId8"/>
    <sheet name="0208" sheetId="9" r:id="rId9"/>
    <sheet name="0209" sheetId="10" r:id="rId10"/>
    <sheet name="0210" sheetId="11" r:id="rId11"/>
    <sheet name="0211" sheetId="12" r:id="rId12"/>
    <sheet name="0212" sheetId="13" r:id="rId13"/>
    <sheet name="2002" sheetId="14" r:id="rId14"/>
  </sheets>
  <definedNames>
    <definedName name="_xlnm.Print_Area" localSheetId="7">'0207'!$A$1:$M$56</definedName>
    <definedName name="_xlnm.Print_Area" localSheetId="8">'0208'!$A$1:$M$56</definedName>
    <definedName name="_xlnm.Print_Area" localSheetId="9">'0209'!$A$2:$M$56</definedName>
  </definedNames>
  <calcPr fullCalcOnLoad="1"/>
</workbook>
</file>

<file path=xl/sharedStrings.xml><?xml version="1.0" encoding="utf-8"?>
<sst xmlns="http://schemas.openxmlformats.org/spreadsheetml/2006/main" count="1255" uniqueCount="301">
  <si>
    <t>国　　内　　旅　　行</t>
  </si>
  <si>
    <t>合　　　　計</t>
  </si>
  <si>
    <t>02年取扱額</t>
  </si>
  <si>
    <t>01年取扱額</t>
  </si>
  <si>
    <t>前年比</t>
  </si>
  <si>
    <t>02年取扱額</t>
  </si>
  <si>
    <t>ジャパンツアーシステム</t>
  </si>
  <si>
    <t>パシフィックツアーシステムズ</t>
  </si>
  <si>
    <t>ジェイティービーワールド</t>
  </si>
  <si>
    <t>エムオーツーリスト</t>
  </si>
  <si>
    <t>アールアンドシーツアーズ</t>
  </si>
  <si>
    <t>トラベルプラザインターナショナル</t>
  </si>
  <si>
    <t>ニュー・オリエント・エキスプレス</t>
  </si>
  <si>
    <t>2002年8月の主要旅行業者旅行取扱状況速報</t>
  </si>
  <si>
    <t>（単位：千円）</t>
  </si>
  <si>
    <t>海　外　旅　行</t>
  </si>
  <si>
    <t>外　国　人　旅　行</t>
  </si>
  <si>
    <t>国　内　旅　行</t>
  </si>
  <si>
    <t>合　　　　計</t>
  </si>
  <si>
    <t>前年比</t>
  </si>
  <si>
    <t>-</t>
  </si>
  <si>
    <t>小　　　計</t>
  </si>
  <si>
    <t>内外航空サービス（株）</t>
  </si>
  <si>
    <t>沖縄ツーリスト（株）</t>
  </si>
  <si>
    <t>（株）トラベルプラザインターナショナル</t>
  </si>
  <si>
    <t>ニュー・オリエント・エキスプレス（株）</t>
  </si>
  <si>
    <t>西日本旅客鉄道（株）</t>
  </si>
  <si>
    <t>東日観光（株）</t>
  </si>
  <si>
    <t>芙蓉航空サービス（株）</t>
  </si>
  <si>
    <t>京成トラベルサービス（株）</t>
  </si>
  <si>
    <t>（株）日立トラベルビューロー</t>
  </si>
  <si>
    <t>三交旅行（株）</t>
  </si>
  <si>
    <t>主要旅行業者の2002年7月旅行取扱状況速報</t>
  </si>
  <si>
    <t>会　社　名</t>
  </si>
  <si>
    <t>（株）ジェイティービー</t>
  </si>
  <si>
    <t>（株）ジェイティービートラベランド</t>
  </si>
  <si>
    <t>名鉄観光サービス（株）</t>
  </si>
  <si>
    <t>（株）ジェイアール東海ツアーズ</t>
  </si>
  <si>
    <t>（株）ジェイティービーワールド西日本</t>
  </si>
  <si>
    <t>東武トラベル（株）</t>
  </si>
  <si>
    <t>西鉄旅行（株）</t>
  </si>
  <si>
    <t>ビッグホリデー（株）</t>
  </si>
  <si>
    <t>小　　　　計</t>
  </si>
  <si>
    <t>（株）南海国際旅行</t>
  </si>
  <si>
    <t>（株）京阪交通社</t>
  </si>
  <si>
    <t>全日空ワールド（株）</t>
  </si>
  <si>
    <t>九州旅客鉄道（株）</t>
  </si>
  <si>
    <t>エムオーツーリスト（株）</t>
  </si>
  <si>
    <t>郵船トラベル（株）</t>
  </si>
  <si>
    <t>北海道旅客鉄道（株）</t>
  </si>
  <si>
    <t>（株）小田急トラベルサービス</t>
  </si>
  <si>
    <t>（株）北海道ツアーシステム</t>
  </si>
  <si>
    <t>01年取扱額</t>
  </si>
  <si>
    <t>02年取扱額</t>
  </si>
  <si>
    <t>01年取扱額</t>
  </si>
  <si>
    <t>ジェイティービー</t>
  </si>
  <si>
    <t>近畿日本ツーリスト</t>
  </si>
  <si>
    <t>日本旅行</t>
  </si>
  <si>
    <t>阪急交通社</t>
  </si>
  <si>
    <t>ジェイティービートラベランド</t>
  </si>
  <si>
    <t>東急観光</t>
  </si>
  <si>
    <t>エイチ・アイ・エス</t>
  </si>
  <si>
    <t>日本通運</t>
  </si>
  <si>
    <t>農協観光</t>
  </si>
  <si>
    <t>ジャルパック</t>
  </si>
  <si>
    <t>読売旅行</t>
  </si>
  <si>
    <t>ジャパンツアーシステム</t>
  </si>
  <si>
    <t>全日空トラベル</t>
  </si>
  <si>
    <t>全日空スカイホリデー</t>
  </si>
  <si>
    <t>パシフィックツアーシステムズ</t>
  </si>
  <si>
    <t>ジェイティービーワールド</t>
  </si>
  <si>
    <t>タビックスジャパン</t>
  </si>
  <si>
    <t>ビッグホリデー</t>
  </si>
  <si>
    <t>日新航空サービス</t>
  </si>
  <si>
    <t>ジャスナイスウイング</t>
  </si>
  <si>
    <t>京王観光</t>
  </si>
  <si>
    <t>エムオーツーリスト</t>
  </si>
  <si>
    <t>アールアンドシーツアーズ</t>
  </si>
  <si>
    <t>オーエムシーカード</t>
  </si>
  <si>
    <t>阪神電気鉄道</t>
  </si>
  <si>
    <t>内外航空サービス</t>
  </si>
  <si>
    <t>沖縄ツーリスト</t>
  </si>
  <si>
    <t>トラベルプラザインターナショナル</t>
  </si>
  <si>
    <t>ニュー・オリエント・エキスプレス</t>
  </si>
  <si>
    <t>西日本旅客鉄道</t>
  </si>
  <si>
    <t>東日観光</t>
  </si>
  <si>
    <t>芙蓉航空サービス</t>
  </si>
  <si>
    <t>京成トラベルサービス</t>
  </si>
  <si>
    <t>日立トラベルビューロー</t>
  </si>
  <si>
    <t>三交旅行</t>
  </si>
  <si>
    <t>オーエムシーカード</t>
  </si>
  <si>
    <t>2002年11月の主要旅行業者旅行取扱状況速報</t>
  </si>
  <si>
    <t>海外旅行</t>
  </si>
  <si>
    <t>外国人旅行</t>
  </si>
  <si>
    <t>国内旅行</t>
  </si>
  <si>
    <t>合計</t>
  </si>
  <si>
    <t>2002年10月の主要旅行業者旅行取扱状況速報</t>
  </si>
  <si>
    <t>単位＝千円</t>
  </si>
  <si>
    <t>会　　社　　名</t>
  </si>
  <si>
    <t>海　　外　　旅　　行</t>
  </si>
  <si>
    <t>外　国　人　旅　行</t>
  </si>
  <si>
    <t>JTBワールド西日本</t>
  </si>
  <si>
    <t>JTBワールド</t>
  </si>
  <si>
    <t>ＪＲ東海ツアーズ</t>
  </si>
  <si>
    <t>全日空スカイホリデー</t>
  </si>
  <si>
    <t>ﾊﾟｼﾌｨｯｸﾂｱｰｼｽﾃﾑｽﾞ</t>
  </si>
  <si>
    <t>タビックスジャパン</t>
  </si>
  <si>
    <t>東武トラベル</t>
  </si>
  <si>
    <t>日新航空サービス</t>
  </si>
  <si>
    <t>西鉄旅行</t>
  </si>
  <si>
    <t>南海国際旅行</t>
  </si>
  <si>
    <t>全日空ワールド</t>
  </si>
  <si>
    <t>ビッグホリデー</t>
  </si>
  <si>
    <t>ジャスナイスウイング</t>
  </si>
  <si>
    <t>郵船トラベル</t>
  </si>
  <si>
    <t>京王観光</t>
  </si>
  <si>
    <t>京阪交通社</t>
  </si>
  <si>
    <t>Ｒ＆Ｃツアーズ</t>
  </si>
  <si>
    <t>九州旅客鉄道</t>
  </si>
  <si>
    <t>内外航空サービス</t>
  </si>
  <si>
    <t>ダイエーオーエムシー</t>
  </si>
  <si>
    <t>阪神電気鉄道</t>
  </si>
  <si>
    <t>小田急トラベルサービス</t>
  </si>
  <si>
    <t>北海道ツアーシステム</t>
  </si>
  <si>
    <t>ﾆｭｰ･ｵﾘｴﾝﾄ･ｴｷｽﾌﾟﾚｽ</t>
  </si>
  <si>
    <t>ﾄﾗﾍﾞﾙﾌﾟﾗｻﾞｲﾝﾀｰﾅｼｮﾅﾙ</t>
  </si>
  <si>
    <t>新日本トラベル</t>
  </si>
  <si>
    <t>芙蓉航空サービス</t>
  </si>
  <si>
    <t>沖縄ツーリスト</t>
  </si>
  <si>
    <t>京成トラベルサービス</t>
  </si>
  <si>
    <t>トラベル日本</t>
  </si>
  <si>
    <t>東日観光</t>
  </si>
  <si>
    <t>日立トラベルビューロー</t>
  </si>
  <si>
    <t>三交旅行</t>
  </si>
  <si>
    <t>合　　　計</t>
  </si>
  <si>
    <t>主要旅行業者の2002年1月旅行取扱状況速報</t>
  </si>
  <si>
    <t>会　社　名</t>
  </si>
  <si>
    <t>エムオーツーリスト</t>
  </si>
  <si>
    <t>北海道旅客鉄道</t>
  </si>
  <si>
    <t>主要旅行業者の2002年2月旅行取扱状況速報</t>
  </si>
  <si>
    <t>エムオーツーリスト</t>
  </si>
  <si>
    <t>主要旅行業者の2002年3月旅行取扱状況速報</t>
  </si>
  <si>
    <t>主要旅行業者の2002年4月旅行取扱状況速報</t>
  </si>
  <si>
    <t>東急観光</t>
  </si>
  <si>
    <t>ジャルパック</t>
  </si>
  <si>
    <t>読売旅行</t>
  </si>
  <si>
    <t>-</t>
  </si>
  <si>
    <t>JR東海ツアーズ</t>
  </si>
  <si>
    <t>-</t>
  </si>
  <si>
    <t>近畿日本ツーリスト（株）</t>
  </si>
  <si>
    <t>（株）日本旅行</t>
  </si>
  <si>
    <t>（株）阪急交通社</t>
  </si>
  <si>
    <t>東急観光（株）</t>
  </si>
  <si>
    <t>名鉄観光サービス</t>
  </si>
  <si>
    <t>-</t>
  </si>
  <si>
    <t>ジェイアール東海ツアーズ</t>
  </si>
  <si>
    <t>-</t>
  </si>
  <si>
    <t>ジェイティービーワールド西日本</t>
  </si>
  <si>
    <t>-</t>
  </si>
  <si>
    <t>東武トラベル</t>
  </si>
  <si>
    <t>西鉄旅行</t>
  </si>
  <si>
    <t>-</t>
  </si>
  <si>
    <t>-</t>
  </si>
  <si>
    <t>小　　　　計</t>
  </si>
  <si>
    <t>南海国際旅行</t>
  </si>
  <si>
    <t>-</t>
  </si>
  <si>
    <t>京阪交通社</t>
  </si>
  <si>
    <t>全日空ワールド</t>
  </si>
  <si>
    <t>-</t>
  </si>
  <si>
    <t>九州旅客鉄道</t>
  </si>
  <si>
    <t>郵船トラベル</t>
  </si>
  <si>
    <t>-</t>
  </si>
  <si>
    <t>北海道旅客鉄道</t>
  </si>
  <si>
    <t>-</t>
  </si>
  <si>
    <t>小田急トラベルサービス</t>
  </si>
  <si>
    <t>-</t>
  </si>
  <si>
    <t>北海道ツアーシステム</t>
  </si>
  <si>
    <t>-</t>
  </si>
  <si>
    <t>新日本トラベル</t>
  </si>
  <si>
    <t>-</t>
  </si>
  <si>
    <t>トラベル日本</t>
  </si>
  <si>
    <t>小　　　　計</t>
  </si>
  <si>
    <t>合　　　　計</t>
  </si>
  <si>
    <t>　　　　海　　　外　　　旅　　　行</t>
  </si>
  <si>
    <t>　　　外　　国　　人　　旅　　行</t>
  </si>
  <si>
    <t>　　　国　　　　内　　　　旅　　　　行</t>
  </si>
  <si>
    <t>　　　　合　　　　　　　　　　　計</t>
  </si>
  <si>
    <t>会　　　　　　社　　　　　　名</t>
  </si>
  <si>
    <t>取　扱　額</t>
  </si>
  <si>
    <t>前年同月取</t>
  </si>
  <si>
    <t>前年同</t>
  </si>
  <si>
    <t>小　　　　　　　　　計</t>
  </si>
  <si>
    <t>合　　　　　　　　　計</t>
  </si>
  <si>
    <t>2002年9月の主要旅行業者旅行取扱状況速報</t>
  </si>
  <si>
    <t>（株）農協観光</t>
  </si>
  <si>
    <t>（株）ジャルパック</t>
  </si>
  <si>
    <t>（株）読売旅行</t>
  </si>
  <si>
    <t>ジャパンツアーシステム（株）</t>
  </si>
  <si>
    <t>全日空トラベル（株）</t>
  </si>
  <si>
    <t>全日空スカイホリデー（株）</t>
  </si>
  <si>
    <t>（株）パシフィックツアーシステムズ</t>
  </si>
  <si>
    <t>（株）ジェイティービーワールド</t>
  </si>
  <si>
    <t>（株）タビックスジャパン</t>
  </si>
  <si>
    <t>日新航空サービス（株）</t>
  </si>
  <si>
    <t>（株）ジャスナイスウイング</t>
  </si>
  <si>
    <t>京王観光（株）</t>
  </si>
  <si>
    <t>（株）アールアンドシーツアーズ</t>
  </si>
  <si>
    <t>（株）ダイエーオーエムシー</t>
  </si>
  <si>
    <t>阪神電気鉄道（株）</t>
  </si>
  <si>
    <t>2002年</t>
  </si>
  <si>
    <t>2001年</t>
  </si>
  <si>
    <t>（単位：千円）</t>
  </si>
  <si>
    <t>2002年の主要旅行業者旅行取扱状況速報</t>
  </si>
  <si>
    <t>（株）エイチ・アイ・エス</t>
  </si>
  <si>
    <t>日本通運（株）</t>
  </si>
  <si>
    <t>−</t>
  </si>
  <si>
    <t>ジャルツアーズ</t>
  </si>
  <si>
    <t>2002年12月の主要旅行業者旅行取扱状況速報</t>
  </si>
  <si>
    <t>外国人旅行</t>
  </si>
  <si>
    <t>01年比</t>
  </si>
  <si>
    <t>東急観光</t>
  </si>
  <si>
    <t>−</t>
  </si>
  <si>
    <t>農協観光</t>
  </si>
  <si>
    <t>読売旅行</t>
  </si>
  <si>
    <t>全日空トラベル</t>
  </si>
  <si>
    <t>−</t>
  </si>
  <si>
    <t>−</t>
  </si>
  <si>
    <t>全日空スカイホリデー</t>
  </si>
  <si>
    <t>ジェイティービーワールド</t>
  </si>
  <si>
    <t>−</t>
  </si>
  <si>
    <t>−</t>
  </si>
  <si>
    <t>日新航空サービス</t>
  </si>
  <si>
    <t>−</t>
  </si>
  <si>
    <t>−</t>
  </si>
  <si>
    <t>京王観光</t>
  </si>
  <si>
    <t>−</t>
  </si>
  <si>
    <t>内外航空サービス</t>
  </si>
  <si>
    <t>沖縄ツーリスト</t>
  </si>
  <si>
    <t>西日本旅客鉄道</t>
  </si>
  <si>
    <t>−</t>
  </si>
  <si>
    <t>東日観光</t>
  </si>
  <si>
    <t>芙蓉航空サービス</t>
  </si>
  <si>
    <t>−</t>
  </si>
  <si>
    <t>京成トラベルサービス</t>
  </si>
  <si>
    <t>トラベル日本</t>
  </si>
  <si>
    <t>新日本トラベル（株）</t>
  </si>
  <si>
    <t>（株）トラベル日本</t>
  </si>
  <si>
    <t>小　　　　計</t>
  </si>
  <si>
    <t>合　　　　計</t>
  </si>
  <si>
    <t>会　社　名</t>
  </si>
  <si>
    <t>ジェイティービー</t>
  </si>
  <si>
    <t>ジェイティービートラベランド</t>
  </si>
  <si>
    <t>全日空スカイホリデー</t>
  </si>
  <si>
    <t>ﾊﾟｼﾌｨｯｸﾂｱｰｼｽﾃﾑｽﾞ</t>
  </si>
  <si>
    <t>JTBワールド</t>
  </si>
  <si>
    <t>JTBワールド西日本</t>
  </si>
  <si>
    <t>日新航空サービス</t>
  </si>
  <si>
    <t>ジャスナイスウイング</t>
  </si>
  <si>
    <t>南海国際旅行</t>
  </si>
  <si>
    <t>京阪交通社</t>
  </si>
  <si>
    <t>全日空ワールド</t>
  </si>
  <si>
    <t>京王観光</t>
  </si>
  <si>
    <t>九州旅客鉄道</t>
  </si>
  <si>
    <t>エムオーツーリスト</t>
  </si>
  <si>
    <t>郵船トラベル</t>
  </si>
  <si>
    <t>R&amp;Cツアーズ</t>
  </si>
  <si>
    <t>ダイエーオーエムシー</t>
  </si>
  <si>
    <t>小田急トラベルサービス</t>
  </si>
  <si>
    <t>内外航空サービス</t>
  </si>
  <si>
    <t>沖縄ツーリスト</t>
  </si>
  <si>
    <t>北海道ツアーシステム</t>
  </si>
  <si>
    <t>西日本旅客鉄道</t>
  </si>
  <si>
    <t>東日観光</t>
  </si>
  <si>
    <t>芙蓉航空サービス</t>
  </si>
  <si>
    <t>主要旅行業者の2002年5月旅行取扱状況速報</t>
  </si>
  <si>
    <t>主要旅行業者の2002年6月旅行取扱状況速報</t>
  </si>
  <si>
    <t>2002年1-6月</t>
  </si>
  <si>
    <t>2001年1-6月</t>
  </si>
  <si>
    <t>主要旅行業者50社の2002年上半期旅行取扱状況速報</t>
  </si>
  <si>
    <t>（千円）</t>
  </si>
  <si>
    <t>海　外　旅　行</t>
  </si>
  <si>
    <t>外　国　人　旅　行</t>
  </si>
  <si>
    <t>国　内　旅　行</t>
  </si>
  <si>
    <t>合　　　　　　計</t>
  </si>
  <si>
    <t>前年比</t>
  </si>
  <si>
    <t>ＪＴＢ</t>
  </si>
  <si>
    <t>近畿日本ツーリスト</t>
  </si>
  <si>
    <t>日本旅行</t>
  </si>
  <si>
    <t>阪急交通社</t>
  </si>
  <si>
    <t>東急観光</t>
  </si>
  <si>
    <t>ＪＴＢトラベランド</t>
  </si>
  <si>
    <t>エイチ・アイ・エス</t>
  </si>
  <si>
    <t>-</t>
  </si>
  <si>
    <t>日本通運</t>
  </si>
  <si>
    <t>ジャルパック</t>
  </si>
  <si>
    <t>名鉄観光サービス</t>
  </si>
  <si>
    <t>西日本旅客鉄道</t>
  </si>
  <si>
    <t>農協観光</t>
  </si>
  <si>
    <t>ｼﾞｬﾊﾟﾝﾂｱｰｼｽﾃﾑ</t>
  </si>
  <si>
    <t>読売旅行</t>
  </si>
  <si>
    <t>全日空トラベル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</si>
</sst>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m\-yy"/>
    <numFmt numFmtId="178" formatCode="_ * #,##0.0_ ;_ * \-#,##0.0_ ;_ * &quot;-&quot;?_ ;_ @_ "/>
    <numFmt numFmtId="179" formatCode="0.0;[Red]0.0"/>
    <numFmt numFmtId="180" formatCode="0.0_ "/>
    <numFmt numFmtId="181" formatCode="#,##0;[Red]#,##0"/>
    <numFmt numFmtId="182" formatCode="#,##0.0_ "/>
    <numFmt numFmtId="183" formatCode="#,##0;&quot;△ &quot;#,##0"/>
    <numFmt numFmtId="184" formatCode="0;[Red]0"/>
    <numFmt numFmtId="185" formatCode="0.00;[Red]0.00"/>
  </numFmts>
  <fonts count="2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4"/>
      <name val="Osaka"/>
      <family val="0"/>
    </font>
    <font>
      <sz val="6"/>
      <name val="Osaka"/>
      <family val="3"/>
    </font>
    <font>
      <sz val="10"/>
      <name val="Osaka"/>
      <family val="0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0"/>
    </font>
    <font>
      <sz val="9"/>
      <name val="Osaka"/>
      <family val="0"/>
    </font>
    <font>
      <sz val="9"/>
      <color indexed="8"/>
      <name val="Osaka"/>
      <family val="0"/>
    </font>
    <font>
      <sz val="9"/>
      <color indexed="8"/>
      <name val="ＭＳ Ｐゴシック"/>
      <family val="3"/>
    </font>
    <font>
      <sz val="9"/>
      <name val="ＭＳ Ｐゴシック"/>
      <family val="0"/>
    </font>
    <font>
      <sz val="14"/>
      <name val="平成角ゴシック"/>
      <family val="0"/>
    </font>
    <font>
      <sz val="12"/>
      <name val="平成角ゴシック"/>
      <family val="3"/>
    </font>
    <font>
      <sz val="10"/>
      <name val="平成角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3" fontId="6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3" fontId="0" fillId="0" borderId="1" xfId="0" applyNumberFormat="1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3" fontId="0" fillId="0" borderId="3" xfId="0" applyNumberFormat="1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55" fontId="0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/>
    </xf>
    <xf numFmtId="176" fontId="0" fillId="0" borderId="8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"/>
    </xf>
    <xf numFmtId="176" fontId="0" fillId="0" borderId="6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6" fontId="8" fillId="0" borderId="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3" fontId="6" fillId="0" borderId="0" xfId="26" applyNumberFormat="1" applyFont="1" applyFill="1" applyAlignment="1">
      <alignment horizontal="centerContinuous"/>
      <protection/>
    </xf>
    <xf numFmtId="0" fontId="0" fillId="0" borderId="0" xfId="26" applyFont="1" applyAlignment="1">
      <alignment horizontal="centerContinuous"/>
      <protection/>
    </xf>
    <xf numFmtId="3" fontId="0" fillId="0" borderId="0" xfId="26" applyNumberFormat="1" applyFont="1" applyFill="1" applyAlignment="1">
      <alignment horizontal="centerContinuous"/>
      <protection/>
    </xf>
    <xf numFmtId="0" fontId="9" fillId="0" borderId="0" xfId="26" applyFont="1">
      <alignment/>
      <protection/>
    </xf>
    <xf numFmtId="3" fontId="0" fillId="0" borderId="1" xfId="26" applyNumberFormat="1" applyFont="1" applyFill="1" applyBorder="1" applyAlignment="1">
      <alignment horizontal="centerContinuous"/>
      <protection/>
    </xf>
    <xf numFmtId="0" fontId="0" fillId="0" borderId="2" xfId="26" applyFont="1" applyBorder="1" applyAlignment="1">
      <alignment horizontal="centerContinuous"/>
      <protection/>
    </xf>
    <xf numFmtId="3" fontId="0" fillId="0" borderId="3" xfId="26" applyNumberFormat="1" applyFont="1" applyFill="1" applyBorder="1" applyAlignment="1">
      <alignment horizontal="centerContinuous"/>
      <protection/>
    </xf>
    <xf numFmtId="0" fontId="0" fillId="0" borderId="3" xfId="26" applyFont="1" applyFill="1" applyBorder="1" applyAlignment="1">
      <alignment horizontal="centerContinuous"/>
      <protection/>
    </xf>
    <xf numFmtId="0" fontId="0" fillId="0" borderId="15" xfId="26" applyFont="1" applyBorder="1" applyAlignment="1">
      <alignment horizontal="centerContinuous"/>
      <protection/>
    </xf>
    <xf numFmtId="0" fontId="0" fillId="0" borderId="16" xfId="26" applyFont="1" applyBorder="1" applyAlignment="1">
      <alignment horizontal="centerContinuous"/>
      <protection/>
    </xf>
    <xf numFmtId="55" fontId="0" fillId="0" borderId="5" xfId="26" applyNumberFormat="1" applyFont="1" applyFill="1" applyBorder="1" applyAlignment="1">
      <alignment horizontal="center"/>
      <protection/>
    </xf>
    <xf numFmtId="49" fontId="0" fillId="0" borderId="5" xfId="26" applyNumberFormat="1" applyFont="1" applyFill="1" applyBorder="1" applyAlignment="1">
      <alignment horizontal="center"/>
      <protection/>
    </xf>
    <xf numFmtId="0" fontId="0" fillId="0" borderId="6" xfId="26" applyFont="1" applyBorder="1" applyProtection="1">
      <alignment/>
      <protection/>
    </xf>
    <xf numFmtId="38" fontId="0" fillId="0" borderId="15" xfId="22" applyFont="1" applyBorder="1" applyAlignment="1">
      <alignment/>
    </xf>
    <xf numFmtId="38" fontId="0" fillId="0" borderId="14" xfId="22" applyFont="1" applyBorder="1" applyAlignment="1" applyProtection="1">
      <alignment/>
      <protection locked="0"/>
    </xf>
    <xf numFmtId="38" fontId="0" fillId="0" borderId="17" xfId="22" applyFont="1" applyBorder="1" applyAlignment="1" applyProtection="1">
      <alignment/>
      <protection locked="0"/>
    </xf>
    <xf numFmtId="176" fontId="0" fillId="0" borderId="6" xfId="15" applyNumberFormat="1" applyFont="1" applyBorder="1" applyAlignment="1">
      <alignment/>
    </xf>
    <xf numFmtId="38" fontId="0" fillId="0" borderId="18" xfId="22" applyFont="1" applyBorder="1" applyAlignment="1" applyProtection="1">
      <alignment/>
      <protection locked="0"/>
    </xf>
    <xf numFmtId="176" fontId="0" fillId="0" borderId="15" xfId="15" applyNumberFormat="1" applyFont="1" applyBorder="1" applyAlignment="1">
      <alignment/>
    </xf>
    <xf numFmtId="176" fontId="0" fillId="0" borderId="15" xfId="26" applyNumberFormat="1" applyFont="1" applyBorder="1">
      <alignment/>
      <protection/>
    </xf>
    <xf numFmtId="0" fontId="0" fillId="0" borderId="14" xfId="26" applyFont="1" applyBorder="1" applyProtection="1">
      <alignment/>
      <protection/>
    </xf>
    <xf numFmtId="38" fontId="0" fillId="0" borderId="17" xfId="22" applyFont="1" applyBorder="1" applyAlignment="1">
      <alignment/>
    </xf>
    <xf numFmtId="176" fontId="0" fillId="0" borderId="14" xfId="15" applyNumberFormat="1" applyFont="1" applyBorder="1" applyAlignment="1">
      <alignment/>
    </xf>
    <xf numFmtId="176" fontId="0" fillId="0" borderId="17" xfId="15" applyNumberFormat="1" applyFont="1" applyBorder="1" applyAlignment="1">
      <alignment/>
    </xf>
    <xf numFmtId="176" fontId="0" fillId="0" borderId="17" xfId="26" applyNumberFormat="1" applyFont="1" applyBorder="1">
      <alignment/>
      <protection/>
    </xf>
    <xf numFmtId="179" fontId="0" fillId="0" borderId="17" xfId="26" applyNumberFormat="1" applyFont="1" applyBorder="1">
      <alignment/>
      <protection/>
    </xf>
    <xf numFmtId="0" fontId="0" fillId="0" borderId="14" xfId="26" applyFont="1" applyBorder="1">
      <alignment/>
      <protection/>
    </xf>
    <xf numFmtId="179" fontId="0" fillId="0" borderId="17" xfId="26" applyNumberFormat="1" applyFont="1" applyBorder="1" applyAlignment="1">
      <alignment/>
      <protection/>
    </xf>
    <xf numFmtId="0" fontId="9" fillId="0" borderId="0" xfId="26" applyFont="1" applyBorder="1">
      <alignment/>
      <protection/>
    </xf>
    <xf numFmtId="0" fontId="9" fillId="0" borderId="17" xfId="26" applyFont="1" applyBorder="1">
      <alignment/>
      <protection/>
    </xf>
    <xf numFmtId="176" fontId="0" fillId="0" borderId="14" xfId="26" applyNumberFormat="1" applyFont="1" applyBorder="1">
      <alignment/>
      <protection/>
    </xf>
    <xf numFmtId="38" fontId="0" fillId="0" borderId="14" xfId="22" applyFont="1" applyBorder="1" applyAlignment="1">
      <alignment/>
    </xf>
    <xf numFmtId="38" fontId="0" fillId="0" borderId="0" xfId="22" applyFont="1" applyBorder="1" applyAlignment="1" applyProtection="1">
      <alignment/>
      <protection locked="0"/>
    </xf>
    <xf numFmtId="176" fontId="0" fillId="0" borderId="10" xfId="15" applyNumberFormat="1" applyFont="1" applyBorder="1" applyAlignment="1">
      <alignment/>
    </xf>
    <xf numFmtId="0" fontId="0" fillId="0" borderId="5" xfId="26" applyFont="1" applyBorder="1" applyAlignment="1">
      <alignment horizontal="center"/>
      <protection/>
    </xf>
    <xf numFmtId="38" fontId="0" fillId="0" borderId="5" xfId="22" applyFont="1" applyBorder="1" applyAlignment="1">
      <alignment/>
    </xf>
    <xf numFmtId="38" fontId="0" fillId="0" borderId="3" xfId="22" applyFont="1" applyBorder="1" applyAlignment="1">
      <alignment/>
    </xf>
    <xf numFmtId="176" fontId="0" fillId="0" borderId="5" xfId="15" applyNumberFormat="1" applyFont="1" applyBorder="1" applyAlignment="1">
      <alignment/>
    </xf>
    <xf numFmtId="38" fontId="0" fillId="0" borderId="4" xfId="22" applyFont="1" applyBorder="1" applyAlignment="1">
      <alignment/>
    </xf>
    <xf numFmtId="179" fontId="0" fillId="0" borderId="5" xfId="26" applyNumberFormat="1" applyFont="1" applyBorder="1">
      <alignment/>
      <protection/>
    </xf>
    <xf numFmtId="176" fontId="0" fillId="0" borderId="5" xfId="26" applyNumberFormat="1" applyFont="1" applyBorder="1">
      <alignment/>
      <protection/>
    </xf>
    <xf numFmtId="179" fontId="0" fillId="0" borderId="14" xfId="26" applyNumberFormat="1" applyFont="1" applyBorder="1">
      <alignment/>
      <protection/>
    </xf>
    <xf numFmtId="176" fontId="0" fillId="0" borderId="0" xfId="26" applyNumberFormat="1" applyFont="1" applyBorder="1">
      <alignment/>
      <protection/>
    </xf>
    <xf numFmtId="38" fontId="0" fillId="0" borderId="0" xfId="22" applyFont="1" applyBorder="1" applyAlignment="1">
      <alignment/>
    </xf>
    <xf numFmtId="0" fontId="6" fillId="0" borderId="0" xfId="27" applyFont="1" applyBorder="1" applyAlignment="1">
      <alignment horizontal="centerContinuous"/>
      <protection/>
    </xf>
    <xf numFmtId="0" fontId="0" fillId="0" borderId="0" xfId="27" applyFont="1" applyAlignment="1">
      <alignment horizontal="centerContinuous"/>
      <protection/>
    </xf>
    <xf numFmtId="0" fontId="8" fillId="0" borderId="0" xfId="27" applyFont="1" applyAlignment="1">
      <alignment horizontal="right"/>
      <protection/>
    </xf>
    <xf numFmtId="0" fontId="0" fillId="0" borderId="0" xfId="27" applyFont="1">
      <alignment/>
      <protection/>
    </xf>
    <xf numFmtId="0" fontId="0" fillId="0" borderId="17" xfId="27" applyFont="1" applyBorder="1">
      <alignment/>
      <protection/>
    </xf>
    <xf numFmtId="0" fontId="0" fillId="0" borderId="15" xfId="27" applyFont="1" applyBorder="1" applyAlignment="1">
      <alignment horizontal="centerContinuous"/>
      <protection/>
    </xf>
    <xf numFmtId="0" fontId="0" fillId="0" borderId="2" xfId="27" applyFont="1" applyBorder="1" applyAlignment="1">
      <alignment horizontal="centerContinuous"/>
      <protection/>
    </xf>
    <xf numFmtId="0" fontId="0" fillId="0" borderId="16" xfId="27" applyFont="1" applyBorder="1" applyAlignment="1">
      <alignment horizontal="centerContinuous"/>
      <protection/>
    </xf>
    <xf numFmtId="55" fontId="0" fillId="0" borderId="5" xfId="27" applyNumberFormat="1" applyFont="1" applyBorder="1" applyAlignment="1">
      <alignment horizontal="center"/>
      <protection/>
    </xf>
    <xf numFmtId="0" fontId="0" fillId="0" borderId="5" xfId="27" applyFont="1" applyBorder="1" applyAlignment="1">
      <alignment horizontal="center"/>
      <protection/>
    </xf>
    <xf numFmtId="0" fontId="0" fillId="0" borderId="6" xfId="27" applyFont="1" applyBorder="1" applyProtection="1">
      <alignment/>
      <protection/>
    </xf>
    <xf numFmtId="0" fontId="0" fillId="0" borderId="14" xfId="27" applyFont="1" applyBorder="1" applyProtection="1">
      <alignment/>
      <protection/>
    </xf>
    <xf numFmtId="176" fontId="0" fillId="0" borderId="17" xfId="15" applyNumberFormat="1" applyFont="1" applyBorder="1" applyAlignment="1">
      <alignment horizontal="center"/>
    </xf>
    <xf numFmtId="0" fontId="0" fillId="0" borderId="14" xfId="27" applyFont="1" applyBorder="1">
      <alignment/>
      <protection/>
    </xf>
    <xf numFmtId="0" fontId="0" fillId="0" borderId="0" xfId="27" applyFont="1" applyBorder="1">
      <alignment/>
      <protection/>
    </xf>
    <xf numFmtId="176" fontId="0" fillId="0" borderId="0" xfId="15" applyNumberFormat="1" applyFont="1" applyBorder="1" applyAlignment="1">
      <alignment/>
    </xf>
    <xf numFmtId="0" fontId="6" fillId="0" borderId="0" xfId="28" applyFont="1" applyBorder="1" applyAlignment="1">
      <alignment horizontal="centerContinuous"/>
      <protection/>
    </xf>
    <xf numFmtId="0" fontId="9" fillId="0" borderId="0" xfId="28" applyFont="1" applyAlignment="1">
      <alignment horizontal="centerContinuous"/>
      <protection/>
    </xf>
    <xf numFmtId="0" fontId="9" fillId="0" borderId="0" xfId="28" applyFont="1">
      <alignment/>
      <protection/>
    </xf>
    <xf numFmtId="0" fontId="9" fillId="0" borderId="6" xfId="28" applyFont="1" applyBorder="1">
      <alignment/>
      <protection/>
    </xf>
    <xf numFmtId="0" fontId="9" fillId="0" borderId="17" xfId="28" applyFont="1" applyBorder="1">
      <alignment/>
      <protection/>
    </xf>
    <xf numFmtId="0" fontId="9" fillId="0" borderId="14" xfId="28" applyFont="1" applyBorder="1" applyAlignment="1">
      <alignment horizontal="center"/>
      <protection/>
    </xf>
    <xf numFmtId="0" fontId="9" fillId="0" borderId="6" xfId="28" applyFont="1" applyBorder="1" applyProtection="1">
      <alignment/>
      <protection/>
    </xf>
    <xf numFmtId="38" fontId="9" fillId="0" borderId="14" xfId="22" applyFont="1" applyBorder="1" applyAlignment="1" applyProtection="1">
      <alignment/>
      <protection locked="0"/>
    </xf>
    <xf numFmtId="0" fontId="9" fillId="0" borderId="14" xfId="28" applyFont="1" applyBorder="1" applyProtection="1">
      <alignment/>
      <protection/>
    </xf>
    <xf numFmtId="38" fontId="9" fillId="0" borderId="17" xfId="22" applyFont="1" applyBorder="1" applyAlignment="1">
      <alignment/>
    </xf>
    <xf numFmtId="179" fontId="9" fillId="0" borderId="17" xfId="28" applyNumberFormat="1" applyFont="1" applyBorder="1">
      <alignment/>
      <protection/>
    </xf>
    <xf numFmtId="179" fontId="9" fillId="0" borderId="14" xfId="28" applyNumberFormat="1" applyFont="1" applyBorder="1">
      <alignment/>
      <protection/>
    </xf>
    <xf numFmtId="0" fontId="9" fillId="0" borderId="14" xfId="28" applyFont="1" applyBorder="1">
      <alignment/>
      <protection/>
    </xf>
    <xf numFmtId="179" fontId="9" fillId="0" borderId="17" xfId="28" applyNumberFormat="1" applyFont="1" applyBorder="1" applyAlignment="1">
      <alignment/>
      <protection/>
    </xf>
    <xf numFmtId="0" fontId="9" fillId="0" borderId="0" xfId="28" applyFont="1" applyBorder="1">
      <alignment/>
      <protection/>
    </xf>
    <xf numFmtId="38" fontId="9" fillId="0" borderId="14" xfId="22" applyFont="1" applyBorder="1" applyAlignment="1">
      <alignment/>
    </xf>
    <xf numFmtId="38" fontId="9" fillId="0" borderId="17" xfId="22" applyFont="1" applyBorder="1" applyAlignment="1" applyProtection="1">
      <alignment/>
      <protection locked="0"/>
    </xf>
    <xf numFmtId="0" fontId="9" fillId="0" borderId="5" xfId="28" applyFont="1" applyBorder="1" applyAlignment="1">
      <alignment horizontal="center"/>
      <protection/>
    </xf>
    <xf numFmtId="38" fontId="9" fillId="0" borderId="5" xfId="22" applyFont="1" applyBorder="1" applyAlignment="1">
      <alignment/>
    </xf>
    <xf numFmtId="179" fontId="9" fillId="0" borderId="5" xfId="28" applyNumberFormat="1" applyFont="1" applyBorder="1">
      <alignment/>
      <protection/>
    </xf>
    <xf numFmtId="38" fontId="9" fillId="0" borderId="0" xfId="22" applyFont="1" applyBorder="1" applyAlignment="1" applyProtection="1">
      <alignment/>
      <protection locked="0"/>
    </xf>
    <xf numFmtId="179" fontId="9" fillId="0" borderId="0" xfId="28" applyNumberFormat="1" applyFont="1" applyBorder="1">
      <alignment/>
      <protection/>
    </xf>
    <xf numFmtId="38" fontId="9" fillId="0" borderId="0" xfId="22" applyFont="1" applyBorder="1" applyAlignment="1">
      <alignment/>
    </xf>
    <xf numFmtId="0" fontId="14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14" xfId="0" applyFont="1" applyBorder="1" applyAlignment="1" applyProtection="1">
      <alignment/>
      <protection/>
    </xf>
    <xf numFmtId="38" fontId="14" fillId="0" borderId="17" xfId="22" applyFont="1" applyBorder="1" applyAlignment="1">
      <alignment/>
    </xf>
    <xf numFmtId="38" fontId="14" fillId="0" borderId="14" xfId="22" applyFont="1" applyBorder="1" applyAlignment="1" applyProtection="1">
      <alignment/>
      <protection locked="0"/>
    </xf>
    <xf numFmtId="179" fontId="14" fillId="0" borderId="17" xfId="0" applyNumberFormat="1" applyFont="1" applyBorder="1" applyAlignment="1">
      <alignment/>
    </xf>
    <xf numFmtId="179" fontId="14" fillId="0" borderId="14" xfId="0" applyNumberFormat="1" applyFont="1" applyBorder="1" applyAlignment="1">
      <alignment/>
    </xf>
    <xf numFmtId="0" fontId="16" fillId="0" borderId="14" xfId="0" applyFont="1" applyBorder="1" applyAlignment="1">
      <alignment/>
    </xf>
    <xf numFmtId="179" fontId="14" fillId="0" borderId="17" xfId="0" applyNumberFormat="1" applyFont="1" applyBorder="1" applyAlignment="1">
      <alignment/>
    </xf>
    <xf numFmtId="38" fontId="14" fillId="0" borderId="14" xfId="22" applyFont="1" applyBorder="1" applyAlignment="1">
      <alignment/>
    </xf>
    <xf numFmtId="38" fontId="14" fillId="0" borderId="17" xfId="22" applyFont="1" applyBorder="1" applyAlignment="1" applyProtection="1">
      <alignment/>
      <protection locked="0"/>
    </xf>
    <xf numFmtId="0" fontId="15" fillId="0" borderId="19" xfId="0" applyFont="1" applyBorder="1" applyAlignment="1">
      <alignment horizontal="center"/>
    </xf>
    <xf numFmtId="38" fontId="14" fillId="0" borderId="19" xfId="22" applyFont="1" applyBorder="1" applyAlignment="1">
      <alignment/>
    </xf>
    <xf numFmtId="179" fontId="14" fillId="0" borderId="19" xfId="0" applyNumberFormat="1" applyFont="1" applyBorder="1" applyAlignment="1">
      <alignment/>
    </xf>
    <xf numFmtId="179" fontId="14" fillId="0" borderId="20" xfId="0" applyNumberFormat="1" applyFont="1" applyBorder="1" applyAlignment="1">
      <alignment/>
    </xf>
    <xf numFmtId="38" fontId="14" fillId="0" borderId="0" xfId="22" applyFont="1" applyBorder="1" applyAlignment="1" applyProtection="1">
      <alignment/>
      <protection locked="0"/>
    </xf>
    <xf numFmtId="179" fontId="14" fillId="0" borderId="0" xfId="0" applyNumberFormat="1" applyFont="1" applyBorder="1" applyAlignment="1">
      <alignment/>
    </xf>
    <xf numFmtId="38" fontId="14" fillId="0" borderId="0" xfId="22" applyFont="1" applyBorder="1" applyAlignment="1">
      <alignment/>
    </xf>
    <xf numFmtId="0" fontId="14" fillId="0" borderId="0" xfId="0" applyFont="1" applyBorder="1" applyAlignment="1">
      <alignment/>
    </xf>
    <xf numFmtId="179" fontId="17" fillId="0" borderId="17" xfId="0" applyNumberFormat="1" applyFont="1" applyBorder="1" applyAlignment="1">
      <alignment/>
    </xf>
    <xf numFmtId="0" fontId="15" fillId="0" borderId="21" xfId="0" applyFont="1" applyBorder="1" applyAlignment="1">
      <alignment horizontal="center"/>
    </xf>
    <xf numFmtId="38" fontId="14" fillId="0" borderId="21" xfId="22" applyFont="1" applyBorder="1" applyAlignment="1">
      <alignment/>
    </xf>
    <xf numFmtId="179" fontId="14" fillId="0" borderId="21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18" fillId="0" borderId="0" xfId="29" applyFont="1" applyBorder="1" applyAlignment="1">
      <alignment horizontal="centerContinuous"/>
      <protection/>
    </xf>
    <xf numFmtId="0" fontId="18" fillId="0" borderId="0" xfId="29" applyFont="1" applyAlignment="1">
      <alignment horizontal="centerContinuous"/>
      <protection/>
    </xf>
    <xf numFmtId="0" fontId="18" fillId="0" borderId="0" xfId="29" applyFont="1">
      <alignment/>
      <protection/>
    </xf>
    <xf numFmtId="0" fontId="19" fillId="0" borderId="6" xfId="29" applyFont="1" applyBorder="1">
      <alignment/>
      <protection/>
    </xf>
    <xf numFmtId="0" fontId="19" fillId="0" borderId="15" xfId="29" applyFont="1" applyBorder="1" applyAlignment="1">
      <alignment horizontal="centerContinuous"/>
      <protection/>
    </xf>
    <xf numFmtId="0" fontId="19" fillId="0" borderId="2" xfId="29" applyFont="1" applyBorder="1" applyAlignment="1">
      <alignment horizontal="centerContinuous"/>
      <protection/>
    </xf>
    <xf numFmtId="0" fontId="19" fillId="0" borderId="16" xfId="29" applyFont="1" applyBorder="1" applyAlignment="1">
      <alignment horizontal="centerContinuous"/>
      <protection/>
    </xf>
    <xf numFmtId="0" fontId="19" fillId="0" borderId="0" xfId="29" applyFont="1">
      <alignment/>
      <protection/>
    </xf>
    <xf numFmtId="0" fontId="19" fillId="0" borderId="14" xfId="29" applyFont="1" applyBorder="1" applyAlignment="1">
      <alignment horizontal="center"/>
      <protection/>
    </xf>
    <xf numFmtId="0" fontId="19" fillId="0" borderId="6" xfId="29" applyFont="1" applyBorder="1" applyProtection="1">
      <alignment/>
      <protection/>
    </xf>
    <xf numFmtId="38" fontId="19" fillId="0" borderId="14" xfId="22" applyFont="1" applyBorder="1" applyAlignment="1" applyProtection="1">
      <alignment/>
      <protection locked="0"/>
    </xf>
    <xf numFmtId="38" fontId="19" fillId="0" borderId="17" xfId="22" applyFont="1" applyBorder="1" applyAlignment="1" applyProtection="1">
      <alignment/>
      <protection locked="0"/>
    </xf>
    <xf numFmtId="176" fontId="19" fillId="0" borderId="6" xfId="15" applyNumberFormat="1" applyFont="1" applyBorder="1" applyAlignment="1">
      <alignment/>
    </xf>
    <xf numFmtId="38" fontId="19" fillId="0" borderId="18" xfId="22" applyFont="1" applyBorder="1" applyAlignment="1" applyProtection="1">
      <alignment/>
      <protection locked="0"/>
    </xf>
    <xf numFmtId="0" fontId="19" fillId="0" borderId="14" xfId="29" applyFont="1" applyBorder="1" applyProtection="1">
      <alignment/>
      <protection/>
    </xf>
    <xf numFmtId="38" fontId="19" fillId="0" borderId="17" xfId="22" applyFont="1" applyBorder="1" applyAlignment="1">
      <alignment/>
    </xf>
    <xf numFmtId="176" fontId="19" fillId="0" borderId="14" xfId="15" applyNumberFormat="1" applyFont="1" applyBorder="1" applyAlignment="1">
      <alignment/>
    </xf>
    <xf numFmtId="38" fontId="19" fillId="0" borderId="0" xfId="22" applyFont="1" applyBorder="1" applyAlignment="1">
      <alignment/>
    </xf>
    <xf numFmtId="179" fontId="19" fillId="0" borderId="14" xfId="29" applyNumberFormat="1" applyFont="1" applyBorder="1">
      <alignment/>
      <protection/>
    </xf>
    <xf numFmtId="0" fontId="19" fillId="0" borderId="14" xfId="29" applyFont="1" applyBorder="1">
      <alignment/>
      <protection/>
    </xf>
    <xf numFmtId="179" fontId="19" fillId="0" borderId="14" xfId="29" applyNumberFormat="1" applyFont="1" applyBorder="1" applyAlignment="1">
      <alignment/>
      <protection/>
    </xf>
    <xf numFmtId="0" fontId="19" fillId="0" borderId="0" xfId="29" applyFont="1" applyBorder="1">
      <alignment/>
      <protection/>
    </xf>
    <xf numFmtId="38" fontId="19" fillId="0" borderId="18" xfId="22" applyFont="1" applyBorder="1" applyAlignment="1">
      <alignment/>
    </xf>
    <xf numFmtId="38" fontId="19" fillId="0" borderId="0" xfId="22" applyFont="1" applyBorder="1" applyAlignment="1" applyProtection="1">
      <alignment/>
      <protection locked="0"/>
    </xf>
    <xf numFmtId="176" fontId="19" fillId="0" borderId="10" xfId="15" applyNumberFormat="1" applyFont="1" applyBorder="1" applyAlignment="1">
      <alignment/>
    </xf>
    <xf numFmtId="38" fontId="19" fillId="0" borderId="21" xfId="22" applyFont="1" applyBorder="1" applyAlignment="1">
      <alignment/>
    </xf>
    <xf numFmtId="0" fontId="19" fillId="0" borderId="3" xfId="29" applyFont="1" applyBorder="1" applyAlignment="1">
      <alignment horizontal="center"/>
      <protection/>
    </xf>
    <xf numFmtId="38" fontId="19" fillId="0" borderId="3" xfId="22" applyFont="1" applyBorder="1" applyAlignment="1">
      <alignment/>
    </xf>
    <xf numFmtId="176" fontId="19" fillId="0" borderId="17" xfId="15" applyNumberFormat="1" applyFont="1" applyBorder="1" applyAlignment="1">
      <alignment/>
    </xf>
    <xf numFmtId="176" fontId="19" fillId="0" borderId="5" xfId="15" applyNumberFormat="1" applyFont="1" applyBorder="1" applyAlignment="1">
      <alignment/>
    </xf>
    <xf numFmtId="179" fontId="19" fillId="0" borderId="6" xfId="29" applyNumberFormat="1" applyFont="1" applyBorder="1">
      <alignment/>
      <protection/>
    </xf>
    <xf numFmtId="0" fontId="19" fillId="0" borderId="21" xfId="29" applyFont="1" applyBorder="1" applyAlignment="1">
      <alignment horizontal="center"/>
      <protection/>
    </xf>
    <xf numFmtId="0" fontId="18" fillId="0" borderId="0" xfId="30" applyFont="1" applyBorder="1" applyAlignment="1">
      <alignment horizontal="centerContinuous"/>
      <protection/>
    </xf>
    <xf numFmtId="0" fontId="9" fillId="0" borderId="0" xfId="30" applyFont="1" applyBorder="1">
      <alignment/>
      <protection/>
    </xf>
    <xf numFmtId="0" fontId="9" fillId="0" borderId="0" xfId="30">
      <alignment/>
      <protection/>
    </xf>
    <xf numFmtId="0" fontId="9" fillId="0" borderId="0" xfId="30" applyFont="1">
      <alignment/>
      <protection/>
    </xf>
    <xf numFmtId="0" fontId="19" fillId="0" borderId="3" xfId="30" applyFont="1" applyBorder="1">
      <alignment/>
      <protection/>
    </xf>
    <xf numFmtId="0" fontId="19" fillId="0" borderId="3" xfId="30" applyFont="1" applyBorder="1" applyAlignment="1">
      <alignment horizontal="centerContinuous"/>
      <protection/>
    </xf>
    <xf numFmtId="0" fontId="19" fillId="0" borderId="1" xfId="30" applyFont="1" applyBorder="1" applyAlignment="1">
      <alignment horizontal="centerContinuous"/>
      <protection/>
    </xf>
    <xf numFmtId="0" fontId="19" fillId="0" borderId="4" xfId="30" applyFont="1" applyBorder="1" applyAlignment="1">
      <alignment horizontal="centerContinuous"/>
      <protection/>
    </xf>
    <xf numFmtId="0" fontId="9" fillId="0" borderId="4" xfId="30" applyFont="1" applyBorder="1" applyAlignment="1">
      <alignment horizontal="centerContinuous"/>
      <protection/>
    </xf>
    <xf numFmtId="0" fontId="9" fillId="0" borderId="1" xfId="30" applyFont="1" applyBorder="1" applyAlignment="1">
      <alignment horizontal="centerContinuous"/>
      <protection/>
    </xf>
    <xf numFmtId="0" fontId="19" fillId="0" borderId="5" xfId="30" applyFont="1" applyBorder="1" applyAlignment="1">
      <alignment horizontal="center"/>
      <protection/>
    </xf>
    <xf numFmtId="55" fontId="19" fillId="0" borderId="5" xfId="30" applyNumberFormat="1" applyFont="1" applyBorder="1" applyAlignment="1">
      <alignment horizontal="center"/>
      <protection/>
    </xf>
    <xf numFmtId="0" fontId="13" fillId="0" borderId="0" xfId="30" applyFont="1" applyBorder="1">
      <alignment/>
      <protection/>
    </xf>
    <xf numFmtId="0" fontId="13" fillId="0" borderId="0" xfId="30" applyFont="1">
      <alignment/>
      <protection/>
    </xf>
    <xf numFmtId="0" fontId="19" fillId="0" borderId="5" xfId="30" applyFont="1" applyBorder="1" applyProtection="1">
      <alignment/>
      <protection/>
    </xf>
    <xf numFmtId="38" fontId="19" fillId="0" borderId="5" xfId="22" applyFont="1" applyBorder="1" applyAlignment="1" applyProtection="1">
      <alignment/>
      <protection locked="0"/>
    </xf>
    <xf numFmtId="38" fontId="19" fillId="0" borderId="5" xfId="22" applyFont="1" applyBorder="1" applyAlignment="1">
      <alignment/>
    </xf>
    <xf numFmtId="176" fontId="19" fillId="0" borderId="5" xfId="15" applyNumberFormat="1" applyFont="1" applyBorder="1" applyAlignment="1">
      <alignment horizontal="center"/>
    </xf>
    <xf numFmtId="176" fontId="20" fillId="0" borderId="5" xfId="15" applyNumberFormat="1" applyFont="1" applyBorder="1" applyAlignment="1">
      <alignment/>
    </xf>
    <xf numFmtId="0" fontId="19" fillId="0" borderId="5" xfId="30" applyFont="1" applyBorder="1">
      <alignment/>
      <protection/>
    </xf>
    <xf numFmtId="0" fontId="19" fillId="0" borderId="6" xfId="30" applyFont="1" applyBorder="1" applyProtection="1">
      <alignment/>
      <protection/>
    </xf>
    <xf numFmtId="38" fontId="19" fillId="0" borderId="6" xfId="22" applyFont="1" applyBorder="1" applyAlignment="1" applyProtection="1">
      <alignment/>
      <protection locked="0"/>
    </xf>
    <xf numFmtId="38" fontId="19" fillId="0" borderId="6" xfId="22" applyFont="1" applyBorder="1" applyAlignment="1">
      <alignment/>
    </xf>
    <xf numFmtId="0" fontId="19" fillId="0" borderId="7" xfId="30" applyFont="1" applyBorder="1" applyAlignment="1">
      <alignment horizontal="center"/>
      <protection/>
    </xf>
    <xf numFmtId="38" fontId="19" fillId="0" borderId="22" xfId="22" applyFont="1" applyBorder="1" applyAlignment="1">
      <alignment/>
    </xf>
    <xf numFmtId="38" fontId="19" fillId="0" borderId="8" xfId="22" applyFont="1" applyBorder="1" applyAlignment="1">
      <alignment/>
    </xf>
    <xf numFmtId="176" fontId="19" fillId="0" borderId="8" xfId="15" applyNumberFormat="1" applyFont="1" applyBorder="1" applyAlignment="1">
      <alignment/>
    </xf>
    <xf numFmtId="176" fontId="19" fillId="0" borderId="9" xfId="15" applyNumberFormat="1" applyFont="1" applyBorder="1" applyAlignment="1">
      <alignment/>
    </xf>
    <xf numFmtId="0" fontId="19" fillId="0" borderId="10" xfId="30" applyFont="1" applyBorder="1">
      <alignment/>
      <protection/>
    </xf>
    <xf numFmtId="38" fontId="19" fillId="0" borderId="10" xfId="22" applyFont="1" applyBorder="1" applyAlignment="1" applyProtection="1">
      <alignment/>
      <protection locked="0"/>
    </xf>
    <xf numFmtId="38" fontId="19" fillId="0" borderId="10" xfId="22" applyFont="1" applyBorder="1" applyAlignment="1">
      <alignment/>
    </xf>
    <xf numFmtId="0" fontId="19" fillId="0" borderId="6" xfId="30" applyFont="1" applyBorder="1">
      <alignment/>
      <protection/>
    </xf>
    <xf numFmtId="176" fontId="19" fillId="0" borderId="6" xfId="15" applyNumberFormat="1" applyFont="1" applyBorder="1" applyAlignment="1">
      <alignment horizontal="center"/>
    </xf>
    <xf numFmtId="0" fontId="19" fillId="0" borderId="23" xfId="30" applyFont="1" applyBorder="1" applyAlignment="1">
      <alignment horizontal="center"/>
      <protection/>
    </xf>
    <xf numFmtId="38" fontId="19" fillId="0" borderId="24" xfId="22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5" xfId="29" applyFont="1" applyBorder="1" applyAlignment="1">
      <alignment horizontal="center"/>
      <protection/>
    </xf>
    <xf numFmtId="0" fontId="20" fillId="0" borderId="5" xfId="29" applyFont="1" applyBorder="1" applyAlignment="1">
      <alignment horizontal="center"/>
      <protection/>
    </xf>
    <xf numFmtId="0" fontId="20" fillId="0" borderId="0" xfId="29" applyFont="1" applyAlignment="1">
      <alignment horizontal="right"/>
      <protection/>
    </xf>
    <xf numFmtId="0" fontId="14" fillId="0" borderId="3" xfId="0" applyFont="1" applyBorder="1" applyAlignment="1">
      <alignment horizontal="centerContinuous"/>
    </xf>
    <xf numFmtId="0" fontId="14" fillId="0" borderId="1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9" fillId="0" borderId="15" xfId="28" applyFont="1" applyBorder="1" applyAlignment="1">
      <alignment horizontal="centerContinuous"/>
      <protection/>
    </xf>
    <xf numFmtId="0" fontId="9" fillId="0" borderId="2" xfId="28" applyFont="1" applyBorder="1" applyAlignment="1">
      <alignment horizontal="centerContinuous"/>
      <protection/>
    </xf>
    <xf numFmtId="0" fontId="9" fillId="0" borderId="16" xfId="28" applyFont="1" applyBorder="1" applyAlignment="1">
      <alignment horizontal="centerContinuous"/>
      <protection/>
    </xf>
    <xf numFmtId="0" fontId="14" fillId="0" borderId="0" xfId="0" applyFont="1" applyAlignment="1">
      <alignment horizontal="right"/>
    </xf>
    <xf numFmtId="176" fontId="19" fillId="0" borderId="10" xfId="15" applyNumberFormat="1" applyFont="1" applyBorder="1" applyAlignment="1">
      <alignment horizontal="center"/>
    </xf>
    <xf numFmtId="38" fontId="19" fillId="0" borderId="8" xfId="22" applyFont="1" applyBorder="1" applyAlignment="1" applyProtection="1">
      <alignment/>
      <protection locked="0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26" applyFont="1" applyBorder="1" applyAlignment="1">
      <alignment horizontal="center" vertical="center"/>
      <protection/>
    </xf>
    <xf numFmtId="0" fontId="13" fillId="0" borderId="10" xfId="26" applyFont="1" applyBorder="1" applyAlignment="1">
      <alignment horizontal="center" vertical="center"/>
      <protection/>
    </xf>
    <xf numFmtId="0" fontId="0" fillId="0" borderId="6" xfId="27" applyFont="1" applyBorder="1" applyAlignment="1">
      <alignment horizontal="center" vertical="center"/>
      <protection/>
    </xf>
    <xf numFmtId="0" fontId="9" fillId="0" borderId="10" xfId="27" applyBorder="1" applyAlignment="1">
      <alignment horizontal="center" vertical="center"/>
      <protection/>
    </xf>
    <xf numFmtId="176" fontId="0" fillId="0" borderId="25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</cellXfs>
  <cellStyles count="23">
    <cellStyle name="Normal" xfId="0"/>
    <cellStyle name="Percent" xfId="15"/>
    <cellStyle name="Hyperlink" xfId="16"/>
    <cellStyle name="ハイパーリンク_0207.xls" xfId="17"/>
    <cellStyle name="ハイパーリンク_0208.xls" xfId="18"/>
    <cellStyle name="ハイパーリンク_0209.xls" xfId="19"/>
    <cellStyle name="ハイパーリンク_0211.xls" xfId="20"/>
    <cellStyle name="ハイパーリンク_0212.xls" xfId="21"/>
    <cellStyle name="Comma [0]" xfId="22"/>
    <cellStyle name="Comma" xfId="23"/>
    <cellStyle name="Currency [0]" xfId="24"/>
    <cellStyle name="Currency" xfId="25"/>
    <cellStyle name="標準_0207.xls" xfId="26"/>
    <cellStyle name="標準_0208.xls" xfId="27"/>
    <cellStyle name="標準_0209.xls" xfId="28"/>
    <cellStyle name="標準_0211.xls" xfId="29"/>
    <cellStyle name="標準_0212.xls" xfId="30"/>
    <cellStyle name="Followed Hyperlink" xfId="31"/>
    <cellStyle name="表示済みのハイパーリンク_0207.xls" xfId="32"/>
    <cellStyle name="表示済みのハイパーリンク_0208.xls" xfId="33"/>
    <cellStyle name="表示済みのハイパーリンク_0209.xls" xfId="34"/>
    <cellStyle name="表示済みのハイパーリンク_0211.xls" xfId="35"/>
    <cellStyle name="表示済みのハイパーリンク_0212.xls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zoomScale="75" zoomScaleNormal="75" workbookViewId="0" topLeftCell="A1">
      <selection activeCell="A1" sqref="A1"/>
    </sheetView>
  </sheetViews>
  <sheetFormatPr defaultColWidth="11.19921875" defaultRowHeight="15"/>
  <cols>
    <col min="1" max="1" width="17.3984375" style="4" customWidth="1"/>
    <col min="2" max="3" width="11.09765625" style="4" customWidth="1"/>
    <col min="4" max="4" width="6.59765625" style="4" customWidth="1"/>
    <col min="5" max="6" width="9.5" style="4" customWidth="1"/>
    <col min="7" max="7" width="7" style="4" customWidth="1"/>
    <col min="8" max="8" width="11.09765625" style="4" bestFit="1" customWidth="1"/>
    <col min="9" max="9" width="11.09765625" style="4" customWidth="1"/>
    <col min="10" max="10" width="6.59765625" style="4" customWidth="1"/>
    <col min="11" max="12" width="11.09765625" style="4" customWidth="1"/>
    <col min="13" max="13" width="6.59765625" style="4" customWidth="1"/>
    <col min="14" max="16384" width="10.59765625" style="4" customWidth="1"/>
  </cols>
  <sheetData>
    <row r="1" spans="1:13" ht="18.75">
      <c r="A1" s="1" t="s">
        <v>135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279</v>
      </c>
    </row>
    <row r="2" spans="1:13" ht="15.75">
      <c r="A2" s="231" t="s">
        <v>136</v>
      </c>
      <c r="B2" s="5" t="s">
        <v>280</v>
      </c>
      <c r="C2" s="6"/>
      <c r="D2" s="5"/>
      <c r="E2" s="7" t="s">
        <v>281</v>
      </c>
      <c r="F2" s="6"/>
      <c r="G2" s="8"/>
      <c r="H2" s="9" t="s">
        <v>282</v>
      </c>
      <c r="I2" s="6"/>
      <c r="J2" s="8"/>
      <c r="K2" s="9" t="s">
        <v>283</v>
      </c>
      <c r="L2" s="6"/>
      <c r="M2" s="10"/>
    </row>
    <row r="3" spans="1:13" ht="15.75">
      <c r="A3" s="232"/>
      <c r="B3" s="11">
        <v>35795</v>
      </c>
      <c r="C3" s="11">
        <v>35430</v>
      </c>
      <c r="D3" s="12" t="s">
        <v>284</v>
      </c>
      <c r="E3" s="11">
        <v>35795</v>
      </c>
      <c r="F3" s="11">
        <v>35430</v>
      </c>
      <c r="G3" s="12" t="s">
        <v>284</v>
      </c>
      <c r="H3" s="11">
        <v>35795</v>
      </c>
      <c r="I3" s="11">
        <v>35430</v>
      </c>
      <c r="J3" s="12" t="s">
        <v>284</v>
      </c>
      <c r="K3" s="11">
        <v>35795</v>
      </c>
      <c r="L3" s="11">
        <v>35430</v>
      </c>
      <c r="M3" s="12" t="s">
        <v>284</v>
      </c>
    </row>
    <row r="4" spans="1:13" ht="15.75">
      <c r="A4" s="13" t="s">
        <v>285</v>
      </c>
      <c r="B4" s="14">
        <v>20862374</v>
      </c>
      <c r="C4" s="14">
        <v>33892297</v>
      </c>
      <c r="D4" s="15">
        <f aca="true" t="shared" si="0" ref="D4:D34">SUM(B4/C4)</f>
        <v>0.6155491320048329</v>
      </c>
      <c r="E4" s="14">
        <v>495405</v>
      </c>
      <c r="F4" s="14">
        <v>613125</v>
      </c>
      <c r="G4" s="15">
        <f aca="true" t="shared" si="1" ref="G4:G9">SUM(E4/F4)</f>
        <v>0.808</v>
      </c>
      <c r="H4" s="14">
        <v>57852252</v>
      </c>
      <c r="I4" s="14">
        <v>52092231</v>
      </c>
      <c r="J4" s="15">
        <f aca="true" t="shared" si="2" ref="J4:J11">SUM(H4/I4)</f>
        <v>1.1105735133517318</v>
      </c>
      <c r="K4" s="14">
        <f aca="true" t="shared" si="3" ref="K4:K46">SUM(B4+E4+H4)</f>
        <v>79210031</v>
      </c>
      <c r="L4" s="14">
        <f aca="true" t="shared" si="4" ref="L4:L46">SUM(C4+F4+I4)</f>
        <v>86597653</v>
      </c>
      <c r="M4" s="15">
        <f aca="true" t="shared" si="5" ref="M4:M34">SUM(K4/L4)</f>
        <v>0.9146902745736076</v>
      </c>
    </row>
    <row r="5" spans="1:13" ht="15.75">
      <c r="A5" s="13" t="s">
        <v>286</v>
      </c>
      <c r="B5" s="14">
        <v>11532213</v>
      </c>
      <c r="C5" s="14">
        <v>14176583</v>
      </c>
      <c r="D5" s="15">
        <f t="shared" si="0"/>
        <v>0.8134691554375268</v>
      </c>
      <c r="E5" s="14">
        <v>122277</v>
      </c>
      <c r="F5" s="14">
        <v>107988</v>
      </c>
      <c r="G5" s="15">
        <f t="shared" si="1"/>
        <v>1.1323202578064229</v>
      </c>
      <c r="H5" s="14">
        <v>27330179</v>
      </c>
      <c r="I5" s="14">
        <v>31349732</v>
      </c>
      <c r="J5" s="15">
        <f t="shared" si="2"/>
        <v>0.8717834972241549</v>
      </c>
      <c r="K5" s="14">
        <f t="shared" si="3"/>
        <v>38984669</v>
      </c>
      <c r="L5" s="14">
        <f t="shared" si="4"/>
        <v>45634303</v>
      </c>
      <c r="M5" s="15">
        <f t="shared" si="5"/>
        <v>0.854284308889302</v>
      </c>
    </row>
    <row r="6" spans="1:13" ht="15.75">
      <c r="A6" s="13" t="s">
        <v>287</v>
      </c>
      <c r="B6" s="14">
        <v>6841115</v>
      </c>
      <c r="C6" s="14">
        <v>10740229</v>
      </c>
      <c r="D6" s="15">
        <f t="shared" si="0"/>
        <v>0.636961744484219</v>
      </c>
      <c r="E6" s="14">
        <v>107928</v>
      </c>
      <c r="F6" s="14">
        <v>80841</v>
      </c>
      <c r="G6" s="15">
        <f t="shared" si="1"/>
        <v>1.3350651278435448</v>
      </c>
      <c r="H6" s="14">
        <v>22335620</v>
      </c>
      <c r="I6" s="14">
        <v>18838378</v>
      </c>
      <c r="J6" s="15">
        <f t="shared" si="2"/>
        <v>1.1856445390362165</v>
      </c>
      <c r="K6" s="14">
        <f t="shared" si="3"/>
        <v>29284663</v>
      </c>
      <c r="L6" s="14">
        <f t="shared" si="4"/>
        <v>29659448</v>
      </c>
      <c r="M6" s="15">
        <f t="shared" si="5"/>
        <v>0.9873637230200643</v>
      </c>
    </row>
    <row r="7" spans="1:13" ht="15.75">
      <c r="A7" s="13" t="s">
        <v>288</v>
      </c>
      <c r="B7" s="14">
        <v>10858739</v>
      </c>
      <c r="C7" s="14">
        <v>15591073</v>
      </c>
      <c r="D7" s="15">
        <f t="shared" si="0"/>
        <v>0.6964715642085698</v>
      </c>
      <c r="E7" s="14">
        <v>25579</v>
      </c>
      <c r="F7" s="14">
        <v>28432</v>
      </c>
      <c r="G7" s="15">
        <f t="shared" si="1"/>
        <v>0.8996553179516038</v>
      </c>
      <c r="H7" s="14">
        <v>8399062</v>
      </c>
      <c r="I7" s="14">
        <v>8867839</v>
      </c>
      <c r="J7" s="15">
        <f t="shared" si="2"/>
        <v>0.9471374029230797</v>
      </c>
      <c r="K7" s="14">
        <f t="shared" si="3"/>
        <v>19283380</v>
      </c>
      <c r="L7" s="14">
        <f t="shared" si="4"/>
        <v>24487344</v>
      </c>
      <c r="M7" s="15">
        <f t="shared" si="5"/>
        <v>0.7874835261839749</v>
      </c>
    </row>
    <row r="8" spans="1:13" ht="15.75">
      <c r="A8" s="13" t="s">
        <v>290</v>
      </c>
      <c r="B8" s="14">
        <v>2652238</v>
      </c>
      <c r="C8" s="14">
        <v>4041226</v>
      </c>
      <c r="D8" s="15">
        <f>SUM(B8/C8)</f>
        <v>0.6562953915470207</v>
      </c>
      <c r="E8" s="14">
        <v>968</v>
      </c>
      <c r="F8" s="14">
        <v>1085</v>
      </c>
      <c r="G8" s="15">
        <f>SUM(E8/F8)</f>
        <v>0.8921658986175115</v>
      </c>
      <c r="H8" s="14">
        <v>10347965</v>
      </c>
      <c r="I8" s="14">
        <v>9513588</v>
      </c>
      <c r="J8" s="15">
        <f>SUM(H8/I8)</f>
        <v>1.0877037138879675</v>
      </c>
      <c r="K8" s="14">
        <f>SUM(B8+E8+H8)</f>
        <v>13001171</v>
      </c>
      <c r="L8" s="14">
        <f>SUM(C8+F8+I8)</f>
        <v>13555899</v>
      </c>
      <c r="M8" s="15">
        <f>SUM(K8/L8)</f>
        <v>0.9590784794132798</v>
      </c>
    </row>
    <row r="9" spans="1:13" ht="15.75">
      <c r="A9" s="13" t="s">
        <v>289</v>
      </c>
      <c r="B9" s="14">
        <v>2857041</v>
      </c>
      <c r="C9" s="14">
        <v>3971169</v>
      </c>
      <c r="D9" s="15">
        <f t="shared" si="0"/>
        <v>0.7194458357224284</v>
      </c>
      <c r="E9" s="14">
        <v>24900</v>
      </c>
      <c r="F9" s="14">
        <v>127206</v>
      </c>
      <c r="G9" s="15">
        <f t="shared" si="1"/>
        <v>0.1957454837035989</v>
      </c>
      <c r="H9" s="14">
        <v>9028704</v>
      </c>
      <c r="I9" s="14">
        <v>9321324</v>
      </c>
      <c r="J9" s="15">
        <f t="shared" si="2"/>
        <v>0.968607463918216</v>
      </c>
      <c r="K9" s="14">
        <f t="shared" si="3"/>
        <v>11910645</v>
      </c>
      <c r="L9" s="14">
        <f t="shared" si="4"/>
        <v>13419699</v>
      </c>
      <c r="M9" s="15">
        <f t="shared" si="5"/>
        <v>0.8875493407117403</v>
      </c>
    </row>
    <row r="10" spans="1:13" ht="15.75">
      <c r="A10" s="13" t="s">
        <v>291</v>
      </c>
      <c r="B10" s="14">
        <v>11273936</v>
      </c>
      <c r="C10" s="14">
        <v>12563383</v>
      </c>
      <c r="D10" s="15">
        <f t="shared" si="0"/>
        <v>0.8973646668258064</v>
      </c>
      <c r="E10" s="14">
        <v>0</v>
      </c>
      <c r="F10" s="14">
        <v>0</v>
      </c>
      <c r="G10" s="16" t="s">
        <v>292</v>
      </c>
      <c r="H10" s="14">
        <v>347763</v>
      </c>
      <c r="I10" s="14">
        <v>303023</v>
      </c>
      <c r="J10" s="15">
        <f t="shared" si="2"/>
        <v>1.1476455582579541</v>
      </c>
      <c r="K10" s="14">
        <f t="shared" si="3"/>
        <v>11621699</v>
      </c>
      <c r="L10" s="14">
        <f t="shared" si="4"/>
        <v>12866406</v>
      </c>
      <c r="M10" s="15">
        <f t="shared" si="5"/>
        <v>0.9032591541103242</v>
      </c>
    </row>
    <row r="11" spans="1:13" ht="15.75">
      <c r="A11" s="13" t="s">
        <v>293</v>
      </c>
      <c r="B11" s="14">
        <v>5758365</v>
      </c>
      <c r="C11" s="14">
        <v>7395389</v>
      </c>
      <c r="D11" s="15">
        <f t="shared" si="0"/>
        <v>0.778642610956638</v>
      </c>
      <c r="E11" s="14">
        <v>23667</v>
      </c>
      <c r="F11" s="14">
        <v>38907</v>
      </c>
      <c r="G11" s="15">
        <f>SUM(E11/F11)</f>
        <v>0.6082967075333487</v>
      </c>
      <c r="H11" s="14">
        <v>3712854</v>
      </c>
      <c r="I11" s="14">
        <v>3708744</v>
      </c>
      <c r="J11" s="15">
        <f t="shared" si="2"/>
        <v>1.0011081918838292</v>
      </c>
      <c r="K11" s="14">
        <f t="shared" si="3"/>
        <v>9494886</v>
      </c>
      <c r="L11" s="14">
        <f t="shared" si="4"/>
        <v>11143040</v>
      </c>
      <c r="M11" s="15">
        <f t="shared" si="5"/>
        <v>0.8520911708115559</v>
      </c>
    </row>
    <row r="12" spans="1:13" ht="15.75">
      <c r="A12" s="13" t="s">
        <v>295</v>
      </c>
      <c r="B12" s="14">
        <v>1369949</v>
      </c>
      <c r="C12" s="14">
        <v>2514665</v>
      </c>
      <c r="D12" s="15">
        <f>SUM(B12/C12)</f>
        <v>0.5447838976563478</v>
      </c>
      <c r="E12" s="14">
        <v>8542</v>
      </c>
      <c r="F12" s="14">
        <v>6070</v>
      </c>
      <c r="G12" s="15">
        <f>SUM(E12/F12)</f>
        <v>1.4072487644151566</v>
      </c>
      <c r="H12" s="14">
        <v>5791253</v>
      </c>
      <c r="I12" s="14">
        <v>5982044</v>
      </c>
      <c r="J12" s="15">
        <f>SUM(H12/I12)</f>
        <v>0.9681060520450869</v>
      </c>
      <c r="K12" s="14">
        <f>SUM(B12+E12+H12)</f>
        <v>7169744</v>
      </c>
      <c r="L12" s="14">
        <f>SUM(C12+F12+I12)</f>
        <v>8502779</v>
      </c>
      <c r="M12" s="15">
        <f>SUM(K12/L12)</f>
        <v>0.8432236095986971</v>
      </c>
    </row>
    <row r="13" spans="1:13" ht="15.75">
      <c r="A13" s="13" t="s">
        <v>297</v>
      </c>
      <c r="B13" s="14">
        <v>1375835</v>
      </c>
      <c r="C13" s="14">
        <v>2712126</v>
      </c>
      <c r="D13" s="15">
        <f>SUM(B13/C13)</f>
        <v>0.5072902217669828</v>
      </c>
      <c r="E13" s="14">
        <v>11052</v>
      </c>
      <c r="F13" s="14">
        <v>14905</v>
      </c>
      <c r="G13" s="15">
        <f>SUM(E13/F13)</f>
        <v>0.7414961422341496</v>
      </c>
      <c r="H13" s="14">
        <v>7260654</v>
      </c>
      <c r="I13" s="14">
        <v>7244886</v>
      </c>
      <c r="J13" s="15">
        <f>SUM(H13/I13)</f>
        <v>1.0021764317616593</v>
      </c>
      <c r="K13" s="14">
        <f>SUM(B13+E13+H13)</f>
        <v>8647541</v>
      </c>
      <c r="L13" s="14">
        <f>SUM(C13+F13+I13)</f>
        <v>9971917</v>
      </c>
      <c r="M13" s="15">
        <f>SUM(K13/L13)</f>
        <v>0.8671894280708514</v>
      </c>
    </row>
    <row r="14" spans="1:13" ht="15.75">
      <c r="A14" s="13" t="s">
        <v>294</v>
      </c>
      <c r="B14" s="14">
        <v>6257614</v>
      </c>
      <c r="C14" s="14">
        <v>11903466</v>
      </c>
      <c r="D14" s="15">
        <f t="shared" si="0"/>
        <v>0.5256968012509969</v>
      </c>
      <c r="E14" s="14">
        <v>0</v>
      </c>
      <c r="F14" s="14">
        <v>0</v>
      </c>
      <c r="G14" s="16" t="s">
        <v>292</v>
      </c>
      <c r="H14" s="14">
        <v>0</v>
      </c>
      <c r="I14" s="14">
        <v>0</v>
      </c>
      <c r="J14" s="16" t="s">
        <v>292</v>
      </c>
      <c r="K14" s="14">
        <f t="shared" si="3"/>
        <v>6257614</v>
      </c>
      <c r="L14" s="14">
        <f t="shared" si="4"/>
        <v>11903466</v>
      </c>
      <c r="M14" s="15">
        <f t="shared" si="5"/>
        <v>0.5256968012509969</v>
      </c>
    </row>
    <row r="15" spans="1:13" ht="15.75">
      <c r="A15" s="13" t="s">
        <v>299</v>
      </c>
      <c r="B15" s="14">
        <v>665421</v>
      </c>
      <c r="C15" s="14">
        <v>1715089</v>
      </c>
      <c r="D15" s="15">
        <f t="shared" si="0"/>
        <v>0.38798044882802</v>
      </c>
      <c r="E15" s="14">
        <v>8065</v>
      </c>
      <c r="F15" s="14">
        <v>12745</v>
      </c>
      <c r="G15" s="15">
        <f>SUM(E15/F15)</f>
        <v>0.6327971753628874</v>
      </c>
      <c r="H15" s="14">
        <v>4881632</v>
      </c>
      <c r="I15" s="14">
        <v>4828966</v>
      </c>
      <c r="J15" s="15">
        <f aca="true" t="shared" si="6" ref="J15:J29">SUM(H15/I15)</f>
        <v>1.0109062685469312</v>
      </c>
      <c r="K15" s="14">
        <f t="shared" si="3"/>
        <v>5555118</v>
      </c>
      <c r="L15" s="14">
        <f t="shared" si="4"/>
        <v>6556800</v>
      </c>
      <c r="M15" s="15">
        <f t="shared" si="5"/>
        <v>0.8472300512445096</v>
      </c>
    </row>
    <row r="16" spans="1:13" ht="15.75">
      <c r="A16" s="13" t="s">
        <v>298</v>
      </c>
      <c r="B16" s="14">
        <v>2020072</v>
      </c>
      <c r="C16" s="14">
        <v>2655447</v>
      </c>
      <c r="D16" s="15">
        <f t="shared" si="0"/>
        <v>0.7607276665661187</v>
      </c>
      <c r="E16" s="14">
        <v>44583</v>
      </c>
      <c r="F16" s="14">
        <v>46905</v>
      </c>
      <c r="G16" s="15">
        <f>SUM(E16/F16)</f>
        <v>0.9504956827630316</v>
      </c>
      <c r="H16" s="14">
        <v>3859349</v>
      </c>
      <c r="I16" s="14">
        <v>3391390</v>
      </c>
      <c r="J16" s="15">
        <f>SUM(H16/I16)</f>
        <v>1.1379844252651568</v>
      </c>
      <c r="K16" s="14">
        <f t="shared" si="3"/>
        <v>5924004</v>
      </c>
      <c r="L16" s="14">
        <f t="shared" si="4"/>
        <v>6093742</v>
      </c>
      <c r="M16" s="15">
        <f t="shared" si="5"/>
        <v>0.9721455224064294</v>
      </c>
    </row>
    <row r="17" spans="1:13" ht="15.75">
      <c r="A17" s="13" t="s">
        <v>300</v>
      </c>
      <c r="B17" s="14">
        <v>1258727</v>
      </c>
      <c r="C17" s="14">
        <v>1273393</v>
      </c>
      <c r="D17" s="15">
        <f t="shared" si="0"/>
        <v>0.9884827386360692</v>
      </c>
      <c r="E17" s="14">
        <v>0</v>
      </c>
      <c r="F17" s="14">
        <v>0</v>
      </c>
      <c r="G17" s="16" t="s">
        <v>292</v>
      </c>
      <c r="H17" s="14">
        <v>4206438</v>
      </c>
      <c r="I17" s="14">
        <v>3738360</v>
      </c>
      <c r="J17" s="15">
        <f>SUM(H17/I17)</f>
        <v>1.1252094501332135</v>
      </c>
      <c r="K17" s="14">
        <f t="shared" si="3"/>
        <v>5465165</v>
      </c>
      <c r="L17" s="14">
        <f t="shared" si="4"/>
        <v>5011753</v>
      </c>
      <c r="M17" s="15">
        <f t="shared" si="5"/>
        <v>1.0904697418248666</v>
      </c>
    </row>
    <row r="18" spans="1:13" ht="15.75">
      <c r="A18" s="13" t="s">
        <v>103</v>
      </c>
      <c r="B18" s="14">
        <v>238875</v>
      </c>
      <c r="C18" s="14">
        <v>357644</v>
      </c>
      <c r="D18" s="15">
        <f t="shared" si="0"/>
        <v>0.6679127847803962</v>
      </c>
      <c r="E18" s="14">
        <v>0</v>
      </c>
      <c r="F18" s="14">
        <v>0</v>
      </c>
      <c r="G18" s="16" t="s">
        <v>292</v>
      </c>
      <c r="H18" s="14">
        <v>5000562</v>
      </c>
      <c r="I18" s="14">
        <v>4661266</v>
      </c>
      <c r="J18" s="15">
        <f>SUM(H18/I18)</f>
        <v>1.0727905251491763</v>
      </c>
      <c r="K18" s="14">
        <f t="shared" si="3"/>
        <v>5239437</v>
      </c>
      <c r="L18" s="14">
        <f t="shared" si="4"/>
        <v>5018910</v>
      </c>
      <c r="M18" s="15">
        <f t="shared" si="5"/>
        <v>1.0439392218629144</v>
      </c>
    </row>
    <row r="19" spans="1:13" ht="15.75">
      <c r="A19" s="13" t="s">
        <v>104</v>
      </c>
      <c r="B19" s="14">
        <v>32516</v>
      </c>
      <c r="C19" s="14">
        <v>91651</v>
      </c>
      <c r="D19" s="15">
        <f t="shared" si="0"/>
        <v>0.3547806352358403</v>
      </c>
      <c r="E19" s="14">
        <v>27830</v>
      </c>
      <c r="F19" s="14">
        <v>40980</v>
      </c>
      <c r="G19" s="15">
        <f>SUM(E19/F19)</f>
        <v>0.6791117618350415</v>
      </c>
      <c r="H19" s="14">
        <v>5144084</v>
      </c>
      <c r="I19" s="14">
        <v>4940968</v>
      </c>
      <c r="J19" s="15">
        <f t="shared" si="6"/>
        <v>1.0411085439128527</v>
      </c>
      <c r="K19" s="14">
        <f t="shared" si="3"/>
        <v>5204430</v>
      </c>
      <c r="L19" s="14">
        <f t="shared" si="4"/>
        <v>5073599</v>
      </c>
      <c r="M19" s="15">
        <f t="shared" si="5"/>
        <v>1.0257866260222772</v>
      </c>
    </row>
    <row r="20" spans="1:13" ht="15.75">
      <c r="A20" s="13" t="s">
        <v>105</v>
      </c>
      <c r="B20" s="14">
        <v>1289153</v>
      </c>
      <c r="C20" s="14">
        <v>2026622</v>
      </c>
      <c r="D20" s="15">
        <f t="shared" si="0"/>
        <v>0.6361092497762286</v>
      </c>
      <c r="E20" s="14">
        <v>2830</v>
      </c>
      <c r="F20" s="14">
        <v>11166</v>
      </c>
      <c r="G20" s="15">
        <f>SUM(E20/F20)</f>
        <v>0.25344796704280853</v>
      </c>
      <c r="H20" s="14">
        <v>2858999</v>
      </c>
      <c r="I20" s="14">
        <v>2536122</v>
      </c>
      <c r="J20" s="15">
        <f t="shared" si="6"/>
        <v>1.1273113044246295</v>
      </c>
      <c r="K20" s="14">
        <f t="shared" si="3"/>
        <v>4150982</v>
      </c>
      <c r="L20" s="14">
        <f t="shared" si="4"/>
        <v>4573910</v>
      </c>
      <c r="M20" s="15">
        <f t="shared" si="5"/>
        <v>0.9075346913253649</v>
      </c>
    </row>
    <row r="21" spans="1:13" ht="15.75">
      <c r="A21" s="13" t="s">
        <v>102</v>
      </c>
      <c r="B21" s="14">
        <v>5127801</v>
      </c>
      <c r="C21" s="14">
        <v>4403840</v>
      </c>
      <c r="D21" s="15">
        <f t="shared" si="0"/>
        <v>1.1643931205493387</v>
      </c>
      <c r="E21" s="14">
        <v>0</v>
      </c>
      <c r="F21" s="14">
        <v>0</v>
      </c>
      <c r="G21" s="16" t="s">
        <v>292</v>
      </c>
      <c r="H21" s="14">
        <v>0</v>
      </c>
      <c r="I21" s="14">
        <v>0</v>
      </c>
      <c r="J21" s="16" t="s">
        <v>292</v>
      </c>
      <c r="K21" s="14">
        <f t="shared" si="3"/>
        <v>5127801</v>
      </c>
      <c r="L21" s="14">
        <f t="shared" si="4"/>
        <v>4403840</v>
      </c>
      <c r="M21" s="15">
        <f t="shared" si="5"/>
        <v>1.1643931205493387</v>
      </c>
    </row>
    <row r="22" spans="1:13" ht="15.75">
      <c r="A22" s="13" t="s">
        <v>101</v>
      </c>
      <c r="B22" s="14">
        <v>3181508</v>
      </c>
      <c r="C22" s="14">
        <v>4688039</v>
      </c>
      <c r="D22" s="15">
        <f t="shared" si="0"/>
        <v>0.6786436716930042</v>
      </c>
      <c r="E22" s="14">
        <v>0</v>
      </c>
      <c r="F22" s="14">
        <v>0</v>
      </c>
      <c r="G22" s="16" t="s">
        <v>292</v>
      </c>
      <c r="H22" s="14">
        <v>0</v>
      </c>
      <c r="I22" s="14">
        <v>0</v>
      </c>
      <c r="J22" s="16" t="s">
        <v>292</v>
      </c>
      <c r="K22" s="14">
        <f t="shared" si="3"/>
        <v>3181508</v>
      </c>
      <c r="L22" s="14">
        <f t="shared" si="4"/>
        <v>4688039</v>
      </c>
      <c r="M22" s="15">
        <f t="shared" si="5"/>
        <v>0.6786436716930042</v>
      </c>
    </row>
    <row r="23" spans="1:13" ht="15.75">
      <c r="A23" s="13" t="s">
        <v>107</v>
      </c>
      <c r="B23" s="14">
        <v>546875</v>
      </c>
      <c r="C23" s="14">
        <v>885534</v>
      </c>
      <c r="D23" s="15">
        <f t="shared" si="0"/>
        <v>0.617565220533599</v>
      </c>
      <c r="E23" s="14">
        <v>0</v>
      </c>
      <c r="F23" s="14">
        <v>11303</v>
      </c>
      <c r="G23" s="15">
        <f>SUM(E23/F23)</f>
        <v>0</v>
      </c>
      <c r="H23" s="14">
        <v>2901738</v>
      </c>
      <c r="I23" s="14">
        <v>2745187</v>
      </c>
      <c r="J23" s="15">
        <f t="shared" si="6"/>
        <v>1.0570274447605936</v>
      </c>
      <c r="K23" s="14">
        <f t="shared" si="3"/>
        <v>3448613</v>
      </c>
      <c r="L23" s="14">
        <f t="shared" si="4"/>
        <v>3642024</v>
      </c>
      <c r="M23" s="15">
        <f t="shared" si="5"/>
        <v>0.9468946388052357</v>
      </c>
    </row>
    <row r="24" spans="1:13" ht="15.75">
      <c r="A24" s="13" t="s">
        <v>106</v>
      </c>
      <c r="B24" s="14">
        <v>569648</v>
      </c>
      <c r="C24" s="14">
        <v>772929</v>
      </c>
      <c r="D24" s="15">
        <f t="shared" si="0"/>
        <v>0.7369991292861311</v>
      </c>
      <c r="E24" s="14">
        <v>899</v>
      </c>
      <c r="F24" s="14">
        <v>0</v>
      </c>
      <c r="G24" s="16" t="s">
        <v>292</v>
      </c>
      <c r="H24" s="14">
        <v>1425980</v>
      </c>
      <c r="I24" s="14">
        <v>1503440</v>
      </c>
      <c r="J24" s="15">
        <f t="shared" si="6"/>
        <v>0.948478156760496</v>
      </c>
      <c r="K24" s="14">
        <f t="shared" si="3"/>
        <v>1996527</v>
      </c>
      <c r="L24" s="14">
        <f t="shared" si="4"/>
        <v>2276369</v>
      </c>
      <c r="M24" s="15">
        <f t="shared" si="5"/>
        <v>0.8770665037171038</v>
      </c>
    </row>
    <row r="25" spans="1:13" ht="15.75">
      <c r="A25" s="13" t="s">
        <v>109</v>
      </c>
      <c r="B25" s="14">
        <v>994415</v>
      </c>
      <c r="C25" s="14">
        <v>1218352</v>
      </c>
      <c r="D25" s="15">
        <f t="shared" si="0"/>
        <v>0.8161967969847794</v>
      </c>
      <c r="E25" s="14">
        <v>0</v>
      </c>
      <c r="F25" s="14">
        <v>535</v>
      </c>
      <c r="G25" s="15">
        <f>SUM(E25/F25)</f>
        <v>0</v>
      </c>
      <c r="H25" s="14">
        <v>2336701</v>
      </c>
      <c r="I25" s="14">
        <v>2209612</v>
      </c>
      <c r="J25" s="15">
        <f t="shared" si="6"/>
        <v>1.057516432749279</v>
      </c>
      <c r="K25" s="14">
        <f t="shared" si="3"/>
        <v>3331116</v>
      </c>
      <c r="L25" s="14">
        <f t="shared" si="4"/>
        <v>3428499</v>
      </c>
      <c r="M25" s="15">
        <f t="shared" si="5"/>
        <v>0.9715960249660274</v>
      </c>
    </row>
    <row r="26" spans="1:13" ht="15.75">
      <c r="A26" s="13" t="s">
        <v>112</v>
      </c>
      <c r="B26" s="14">
        <v>567473</v>
      </c>
      <c r="C26" s="14">
        <v>655280</v>
      </c>
      <c r="D26" s="15">
        <f t="shared" si="0"/>
        <v>0.8660007935539006</v>
      </c>
      <c r="E26" s="14">
        <v>0</v>
      </c>
      <c r="F26" s="14">
        <v>0</v>
      </c>
      <c r="G26" s="16" t="s">
        <v>292</v>
      </c>
      <c r="H26" s="14">
        <v>3216153</v>
      </c>
      <c r="I26" s="14">
        <v>3500115</v>
      </c>
      <c r="J26" s="15">
        <f>SUM(H26/I26)</f>
        <v>0.9188706656781277</v>
      </c>
      <c r="K26" s="14">
        <f aca="true" t="shared" si="7" ref="K26:K53">SUM(B26+E26+H26)</f>
        <v>3783626</v>
      </c>
      <c r="L26" s="14">
        <f aca="true" t="shared" si="8" ref="L26:L53">SUM(C26+F26+I26)</f>
        <v>4155395</v>
      </c>
      <c r="M26" s="15">
        <f t="shared" si="5"/>
        <v>0.9105334149942425</v>
      </c>
    </row>
    <row r="27" spans="1:13" ht="15.75">
      <c r="A27" s="17" t="s">
        <v>108</v>
      </c>
      <c r="B27" s="18">
        <v>2716644</v>
      </c>
      <c r="C27" s="18">
        <v>2972958</v>
      </c>
      <c r="D27" s="19">
        <f t="shared" si="0"/>
        <v>0.9137848566982782</v>
      </c>
      <c r="E27" s="18">
        <v>0</v>
      </c>
      <c r="F27" s="18">
        <v>0</v>
      </c>
      <c r="G27" s="16" t="s">
        <v>292</v>
      </c>
      <c r="H27" s="18">
        <v>294397</v>
      </c>
      <c r="I27" s="18">
        <v>281332</v>
      </c>
      <c r="J27" s="19">
        <f t="shared" si="6"/>
        <v>1.046439793553524</v>
      </c>
      <c r="K27" s="18">
        <f t="shared" si="3"/>
        <v>3011041</v>
      </c>
      <c r="L27" s="18">
        <f t="shared" si="4"/>
        <v>3254290</v>
      </c>
      <c r="M27" s="19">
        <f t="shared" si="5"/>
        <v>0.9252528201235907</v>
      </c>
    </row>
    <row r="28" spans="1:13" ht="15.75">
      <c r="A28" s="13" t="s">
        <v>113</v>
      </c>
      <c r="B28" s="14">
        <v>115172</v>
      </c>
      <c r="C28" s="14">
        <v>105685</v>
      </c>
      <c r="D28" s="15">
        <f t="shared" si="0"/>
        <v>1.0897667597104603</v>
      </c>
      <c r="E28" s="14">
        <v>25145</v>
      </c>
      <c r="F28" s="14">
        <v>3862</v>
      </c>
      <c r="G28" s="15">
        <f>SUM(E28/F28)</f>
        <v>6.510875194199897</v>
      </c>
      <c r="H28" s="14">
        <v>3069292</v>
      </c>
      <c r="I28" s="14">
        <v>2886112</v>
      </c>
      <c r="J28" s="15">
        <f>SUM(H28/I28)</f>
        <v>1.063469470346265</v>
      </c>
      <c r="K28" s="14">
        <f t="shared" si="7"/>
        <v>3209609</v>
      </c>
      <c r="L28" s="14">
        <f t="shared" si="8"/>
        <v>2995659</v>
      </c>
      <c r="M28" s="15">
        <f t="shared" si="5"/>
        <v>1.071420011423196</v>
      </c>
    </row>
    <row r="29" spans="1:13" ht="15.75">
      <c r="A29" s="13" t="s">
        <v>110</v>
      </c>
      <c r="B29" s="14">
        <v>292763</v>
      </c>
      <c r="C29" s="14">
        <v>440970</v>
      </c>
      <c r="D29" s="15">
        <f t="shared" si="0"/>
        <v>0.6639068417352655</v>
      </c>
      <c r="E29" s="14">
        <v>0</v>
      </c>
      <c r="F29" s="14">
        <v>0</v>
      </c>
      <c r="G29" s="16" t="s">
        <v>292</v>
      </c>
      <c r="H29" s="14">
        <v>2523594</v>
      </c>
      <c r="I29" s="14">
        <v>3588066</v>
      </c>
      <c r="J29" s="15">
        <f t="shared" si="6"/>
        <v>0.7033298718585445</v>
      </c>
      <c r="K29" s="14">
        <f t="shared" si="3"/>
        <v>2816357</v>
      </c>
      <c r="L29" s="14">
        <f t="shared" si="4"/>
        <v>4029036</v>
      </c>
      <c r="M29" s="15">
        <f t="shared" si="5"/>
        <v>0.6990150993935026</v>
      </c>
    </row>
    <row r="30" spans="1:13" ht="15.75">
      <c r="A30" s="24" t="s">
        <v>116</v>
      </c>
      <c r="B30" s="25">
        <v>184120</v>
      </c>
      <c r="C30" s="25">
        <v>229697</v>
      </c>
      <c r="D30" s="26">
        <f t="shared" si="0"/>
        <v>0.8015777306625685</v>
      </c>
      <c r="E30" s="25">
        <v>0</v>
      </c>
      <c r="F30" s="25">
        <v>528</v>
      </c>
      <c r="G30" s="27" t="s">
        <v>292</v>
      </c>
      <c r="H30" s="25">
        <v>3061203</v>
      </c>
      <c r="I30" s="25">
        <v>2921045</v>
      </c>
      <c r="J30" s="26">
        <f>SUM(H30/I30)</f>
        <v>1.047982143376771</v>
      </c>
      <c r="K30" s="25">
        <f t="shared" si="7"/>
        <v>3245323</v>
      </c>
      <c r="L30" s="25">
        <f t="shared" si="8"/>
        <v>3151270</v>
      </c>
      <c r="M30" s="26">
        <f t="shared" si="5"/>
        <v>1.0298460620638663</v>
      </c>
    </row>
    <row r="31" spans="1:13" ht="15.75">
      <c r="A31" s="13" t="s">
        <v>111</v>
      </c>
      <c r="B31" s="14">
        <v>1677467</v>
      </c>
      <c r="C31" s="14">
        <v>3786649</v>
      </c>
      <c r="D31" s="15">
        <f t="shared" si="0"/>
        <v>0.4429951125652259</v>
      </c>
      <c r="E31" s="14">
        <v>0</v>
      </c>
      <c r="F31" s="14">
        <v>0</v>
      </c>
      <c r="G31" s="16" t="s">
        <v>292</v>
      </c>
      <c r="H31" s="14">
        <v>0</v>
      </c>
      <c r="I31" s="14">
        <v>0</v>
      </c>
      <c r="J31" s="16" t="s">
        <v>292</v>
      </c>
      <c r="K31" s="14">
        <f t="shared" si="7"/>
        <v>1677467</v>
      </c>
      <c r="L31" s="14">
        <f t="shared" si="8"/>
        <v>3786649</v>
      </c>
      <c r="M31" s="15">
        <f t="shared" si="5"/>
        <v>0.4429951125652259</v>
      </c>
    </row>
    <row r="32" spans="1:13" ht="15.75">
      <c r="A32" s="13" t="s">
        <v>115</v>
      </c>
      <c r="B32" s="14">
        <v>326975</v>
      </c>
      <c r="C32" s="14">
        <v>535800</v>
      </c>
      <c r="D32" s="15">
        <f t="shared" si="0"/>
        <v>0.6102556924225457</v>
      </c>
      <c r="E32" s="14">
        <v>21040</v>
      </c>
      <c r="F32" s="14">
        <v>76534</v>
      </c>
      <c r="G32" s="15">
        <f>SUM(E32/F32)</f>
        <v>0.27491049729531974</v>
      </c>
      <c r="H32" s="14">
        <v>1852208</v>
      </c>
      <c r="I32" s="14">
        <v>1791654</v>
      </c>
      <c r="J32" s="15">
        <f>SUM(H32/I32)</f>
        <v>1.0337978203380787</v>
      </c>
      <c r="K32" s="14">
        <f t="shared" si="7"/>
        <v>2200223</v>
      </c>
      <c r="L32" s="14">
        <f t="shared" si="8"/>
        <v>2403988</v>
      </c>
      <c r="M32" s="15">
        <f t="shared" si="5"/>
        <v>0.915238761591156</v>
      </c>
    </row>
    <row r="33" spans="1:13" ht="15.75">
      <c r="A33" s="13" t="s">
        <v>118</v>
      </c>
      <c r="B33" s="14">
        <v>203875</v>
      </c>
      <c r="C33" s="14">
        <v>227996</v>
      </c>
      <c r="D33" s="15">
        <f t="shared" si="0"/>
        <v>0.8942042842856892</v>
      </c>
      <c r="E33" s="14">
        <v>0</v>
      </c>
      <c r="F33" s="14">
        <v>0</v>
      </c>
      <c r="G33" s="16" t="s">
        <v>292</v>
      </c>
      <c r="H33" s="14">
        <v>2028886</v>
      </c>
      <c r="I33" s="14">
        <v>1984102</v>
      </c>
      <c r="J33" s="15">
        <f>SUM(H33/I33)</f>
        <v>1.0225714202193235</v>
      </c>
      <c r="K33" s="14">
        <f t="shared" si="7"/>
        <v>2232761</v>
      </c>
      <c r="L33" s="14">
        <f t="shared" si="8"/>
        <v>2212098</v>
      </c>
      <c r="M33" s="15">
        <f t="shared" si="5"/>
        <v>1.0093409062347147</v>
      </c>
    </row>
    <row r="34" spans="1:13" ht="15.75">
      <c r="A34" s="13" t="s">
        <v>137</v>
      </c>
      <c r="B34" s="14">
        <v>2072147</v>
      </c>
      <c r="C34" s="14">
        <v>1961981</v>
      </c>
      <c r="D34" s="15">
        <f t="shared" si="0"/>
        <v>1.0561503908549572</v>
      </c>
      <c r="E34" s="14">
        <v>7537</v>
      </c>
      <c r="F34" s="14">
        <v>19812</v>
      </c>
      <c r="G34" s="15">
        <f>SUM(E34/F34)</f>
        <v>0.38042600444175245</v>
      </c>
      <c r="H34" s="14">
        <v>286731</v>
      </c>
      <c r="I34" s="14">
        <v>219552</v>
      </c>
      <c r="J34" s="15">
        <f aca="true" t="shared" si="9" ref="J34:J45">SUM(H34/I34)</f>
        <v>1.3059821818976824</v>
      </c>
      <c r="K34" s="14">
        <f t="shared" si="7"/>
        <v>2366415</v>
      </c>
      <c r="L34" s="14">
        <f t="shared" si="8"/>
        <v>2201345</v>
      </c>
      <c r="M34" s="15">
        <f t="shared" si="5"/>
        <v>1.0749859744837815</v>
      </c>
    </row>
    <row r="35" spans="1:13" ht="15.75">
      <c r="A35" s="13" t="s">
        <v>114</v>
      </c>
      <c r="B35" s="14">
        <v>2024861</v>
      </c>
      <c r="C35" s="14">
        <v>3230494</v>
      </c>
      <c r="D35" s="15">
        <f aca="true" t="shared" si="10" ref="D35:D54">SUM(B35/C35)</f>
        <v>0.6267960875333618</v>
      </c>
      <c r="E35" s="14">
        <v>0</v>
      </c>
      <c r="F35" s="14">
        <v>0</v>
      </c>
      <c r="G35" s="16" t="s">
        <v>292</v>
      </c>
      <c r="H35" s="14">
        <v>113478</v>
      </c>
      <c r="I35" s="14">
        <v>103508</v>
      </c>
      <c r="J35" s="15">
        <f>SUM(H35/I35)</f>
        <v>1.0963210573095798</v>
      </c>
      <c r="K35" s="14">
        <f t="shared" si="7"/>
        <v>2138339</v>
      </c>
      <c r="L35" s="14">
        <f t="shared" si="8"/>
        <v>3334002</v>
      </c>
      <c r="M35" s="15">
        <f aca="true" t="shared" si="11" ref="M35:M54">SUM(K35/L35)</f>
        <v>0.641373040568062</v>
      </c>
    </row>
    <row r="36" spans="1:13" ht="15.75">
      <c r="A36" s="13" t="s">
        <v>138</v>
      </c>
      <c r="B36" s="14">
        <v>168937</v>
      </c>
      <c r="C36" s="14">
        <v>229175</v>
      </c>
      <c r="D36" s="15">
        <f t="shared" si="10"/>
        <v>0.7371528308061525</v>
      </c>
      <c r="E36" s="14">
        <v>628</v>
      </c>
      <c r="F36" s="14">
        <v>729</v>
      </c>
      <c r="G36" s="15">
        <f>SUM(E36/F36)</f>
        <v>0.8614540466392319</v>
      </c>
      <c r="H36" s="14">
        <v>2265774</v>
      </c>
      <c r="I36" s="14">
        <v>2335733</v>
      </c>
      <c r="J36" s="15">
        <f t="shared" si="9"/>
        <v>0.9700483745359594</v>
      </c>
      <c r="K36" s="14">
        <f t="shared" si="7"/>
        <v>2435339</v>
      </c>
      <c r="L36" s="14">
        <f t="shared" si="8"/>
        <v>2565637</v>
      </c>
      <c r="M36" s="15">
        <f t="shared" si="11"/>
        <v>0.9492141717631918</v>
      </c>
    </row>
    <row r="37" spans="1:13" ht="15.75">
      <c r="A37" s="13" t="s">
        <v>117</v>
      </c>
      <c r="B37" s="14">
        <v>2076300</v>
      </c>
      <c r="C37" s="14">
        <v>2768400</v>
      </c>
      <c r="D37" s="15">
        <f t="shared" si="10"/>
        <v>0.75</v>
      </c>
      <c r="E37" s="14">
        <v>0</v>
      </c>
      <c r="F37" s="14">
        <v>0</v>
      </c>
      <c r="G37" s="16" t="s">
        <v>292</v>
      </c>
      <c r="H37" s="14">
        <v>0</v>
      </c>
      <c r="I37" s="14">
        <v>0</v>
      </c>
      <c r="J37" s="16" t="s">
        <v>292</v>
      </c>
      <c r="K37" s="14">
        <f t="shared" si="7"/>
        <v>2076300</v>
      </c>
      <c r="L37" s="14">
        <f t="shared" si="8"/>
        <v>2768400</v>
      </c>
      <c r="M37" s="15">
        <f t="shared" si="11"/>
        <v>0.75</v>
      </c>
    </row>
    <row r="38" spans="1:13" ht="15.75">
      <c r="A38" s="13" t="s">
        <v>120</v>
      </c>
      <c r="B38" s="14">
        <v>485568</v>
      </c>
      <c r="C38" s="14">
        <v>914685</v>
      </c>
      <c r="D38" s="15">
        <f t="shared" si="10"/>
        <v>0.5308581642860657</v>
      </c>
      <c r="E38" s="14">
        <v>0</v>
      </c>
      <c r="F38" s="14">
        <v>0</v>
      </c>
      <c r="G38" s="16" t="s">
        <v>292</v>
      </c>
      <c r="H38" s="14">
        <v>1492221</v>
      </c>
      <c r="I38" s="14">
        <v>1537016</v>
      </c>
      <c r="J38" s="15">
        <f t="shared" si="9"/>
        <v>0.970855866171855</v>
      </c>
      <c r="K38" s="14">
        <f t="shared" si="7"/>
        <v>1977789</v>
      </c>
      <c r="L38" s="14">
        <f t="shared" si="8"/>
        <v>2451701</v>
      </c>
      <c r="M38" s="15">
        <f t="shared" si="11"/>
        <v>0.8067007355301482</v>
      </c>
    </row>
    <row r="39" spans="1:13" ht="15.75">
      <c r="A39" s="13" t="s">
        <v>122</v>
      </c>
      <c r="B39" s="14">
        <v>328484</v>
      </c>
      <c r="C39" s="14">
        <v>421987</v>
      </c>
      <c r="D39" s="15">
        <f t="shared" si="10"/>
        <v>0.7784220840926379</v>
      </c>
      <c r="E39" s="14">
        <v>760</v>
      </c>
      <c r="F39" s="14">
        <v>791</v>
      </c>
      <c r="G39" s="15">
        <f>SUM(E39/F39)</f>
        <v>0.9608091024020228</v>
      </c>
      <c r="H39" s="14">
        <v>1424547</v>
      </c>
      <c r="I39" s="14">
        <v>1468304</v>
      </c>
      <c r="J39" s="15">
        <f t="shared" si="9"/>
        <v>0.9701989506260283</v>
      </c>
      <c r="K39" s="14">
        <f t="shared" si="7"/>
        <v>1753791</v>
      </c>
      <c r="L39" s="14">
        <f t="shared" si="8"/>
        <v>1891082</v>
      </c>
      <c r="M39" s="15">
        <f t="shared" si="11"/>
        <v>0.9274008213287419</v>
      </c>
    </row>
    <row r="40" spans="1:13" ht="15.75">
      <c r="A40" s="13" t="s">
        <v>121</v>
      </c>
      <c r="B40" s="14">
        <v>1449826</v>
      </c>
      <c r="C40" s="14">
        <v>1705382</v>
      </c>
      <c r="D40" s="15">
        <f t="shared" si="10"/>
        <v>0.8501473570144402</v>
      </c>
      <c r="E40" s="14">
        <v>0</v>
      </c>
      <c r="F40" s="14">
        <v>0</v>
      </c>
      <c r="G40" s="16" t="s">
        <v>292</v>
      </c>
      <c r="H40" s="14">
        <v>93557</v>
      </c>
      <c r="I40" s="14">
        <v>94249</v>
      </c>
      <c r="J40" s="15">
        <f t="shared" si="9"/>
        <v>0.9926577470317988</v>
      </c>
      <c r="K40" s="14">
        <f t="shared" si="7"/>
        <v>1543383</v>
      </c>
      <c r="L40" s="14">
        <f t="shared" si="8"/>
        <v>1799631</v>
      </c>
      <c r="M40" s="15">
        <f t="shared" si="11"/>
        <v>0.8576108102160943</v>
      </c>
    </row>
    <row r="41" spans="1:13" ht="15.75">
      <c r="A41" s="13" t="s">
        <v>119</v>
      </c>
      <c r="B41" s="14">
        <v>1494593</v>
      </c>
      <c r="C41" s="14">
        <v>1718131</v>
      </c>
      <c r="D41" s="15">
        <f t="shared" si="10"/>
        <v>0.8698946704296704</v>
      </c>
      <c r="E41" s="14">
        <v>0</v>
      </c>
      <c r="F41" s="14">
        <v>0</v>
      </c>
      <c r="G41" s="16" t="s">
        <v>292</v>
      </c>
      <c r="H41" s="14">
        <v>149238</v>
      </c>
      <c r="I41" s="14">
        <v>233725</v>
      </c>
      <c r="J41" s="15">
        <f t="shared" si="9"/>
        <v>0.6385196277676757</v>
      </c>
      <c r="K41" s="14">
        <f t="shared" si="7"/>
        <v>1643831</v>
      </c>
      <c r="L41" s="14">
        <f t="shared" si="8"/>
        <v>1951856</v>
      </c>
      <c r="M41" s="15">
        <f t="shared" si="11"/>
        <v>0.8421886655572952</v>
      </c>
    </row>
    <row r="42" spans="1:13" ht="15.75">
      <c r="A42" s="13" t="s">
        <v>128</v>
      </c>
      <c r="B42" s="14">
        <v>85070</v>
      </c>
      <c r="C42" s="14">
        <v>141718</v>
      </c>
      <c r="D42" s="15">
        <f t="shared" si="10"/>
        <v>0.6002766056534808</v>
      </c>
      <c r="E42" s="14">
        <v>9403</v>
      </c>
      <c r="F42" s="14">
        <v>5244</v>
      </c>
      <c r="G42" s="15">
        <f>SUM(E42/F42)</f>
        <v>1.7930968726163234</v>
      </c>
      <c r="H42" s="14">
        <v>994523</v>
      </c>
      <c r="I42" s="14">
        <v>892340</v>
      </c>
      <c r="J42" s="15">
        <f t="shared" si="9"/>
        <v>1.114511284936235</v>
      </c>
      <c r="K42" s="14">
        <f t="shared" si="7"/>
        <v>1088996</v>
      </c>
      <c r="L42" s="14">
        <f t="shared" si="8"/>
        <v>1039302</v>
      </c>
      <c r="M42" s="15">
        <f t="shared" si="11"/>
        <v>1.0478147833834632</v>
      </c>
    </row>
    <row r="43" spans="1:13" ht="15.75">
      <c r="A43" s="13" t="s">
        <v>123</v>
      </c>
      <c r="B43" s="14">
        <v>333029</v>
      </c>
      <c r="C43" s="14">
        <v>597097</v>
      </c>
      <c r="D43" s="15">
        <f t="shared" si="10"/>
        <v>0.557746898745095</v>
      </c>
      <c r="E43" s="14">
        <v>0</v>
      </c>
      <c r="F43" s="14">
        <v>0</v>
      </c>
      <c r="G43" s="16" t="s">
        <v>292</v>
      </c>
      <c r="H43" s="14">
        <v>1167439</v>
      </c>
      <c r="I43" s="14">
        <v>1150932</v>
      </c>
      <c r="J43" s="15">
        <f t="shared" si="9"/>
        <v>1.0143422895531622</v>
      </c>
      <c r="K43" s="14">
        <f t="shared" si="7"/>
        <v>1500468</v>
      </c>
      <c r="L43" s="14">
        <f t="shared" si="8"/>
        <v>1748029</v>
      </c>
      <c r="M43" s="15">
        <f t="shared" si="11"/>
        <v>0.8583770635384196</v>
      </c>
    </row>
    <row r="44" spans="1:13" ht="15.75">
      <c r="A44" s="13" t="s">
        <v>125</v>
      </c>
      <c r="B44" s="14">
        <v>1480534</v>
      </c>
      <c r="C44" s="14">
        <v>1247909</v>
      </c>
      <c r="D44" s="15">
        <f t="shared" si="10"/>
        <v>1.1864118297087367</v>
      </c>
      <c r="E44" s="14">
        <v>0</v>
      </c>
      <c r="F44" s="14">
        <v>0</v>
      </c>
      <c r="G44" s="16" t="s">
        <v>292</v>
      </c>
      <c r="H44" s="14">
        <v>0</v>
      </c>
      <c r="I44" s="14">
        <v>0</v>
      </c>
      <c r="J44" s="16" t="s">
        <v>292</v>
      </c>
      <c r="K44" s="14">
        <f t="shared" si="7"/>
        <v>1480534</v>
      </c>
      <c r="L44" s="14">
        <f t="shared" si="8"/>
        <v>1247909</v>
      </c>
      <c r="M44" s="15">
        <f t="shared" si="11"/>
        <v>1.1864118297087367</v>
      </c>
    </row>
    <row r="45" spans="1:13" ht="15.75">
      <c r="A45" s="13" t="s">
        <v>124</v>
      </c>
      <c r="B45" s="14">
        <v>1451051</v>
      </c>
      <c r="C45" s="14">
        <v>1374743</v>
      </c>
      <c r="D45" s="15">
        <f t="shared" si="10"/>
        <v>1.0555071020547113</v>
      </c>
      <c r="E45" s="14">
        <v>0</v>
      </c>
      <c r="F45" s="14">
        <v>5887</v>
      </c>
      <c r="G45" s="16" t="s">
        <v>292</v>
      </c>
      <c r="H45" s="14">
        <v>37601</v>
      </c>
      <c r="I45" s="14">
        <v>60464</v>
      </c>
      <c r="J45" s="15">
        <f t="shared" si="9"/>
        <v>0.6218741730616565</v>
      </c>
      <c r="K45" s="14">
        <f t="shared" si="7"/>
        <v>1488652</v>
      </c>
      <c r="L45" s="14">
        <f t="shared" si="8"/>
        <v>1441094</v>
      </c>
      <c r="M45" s="15">
        <f t="shared" si="11"/>
        <v>1.0330013170549597</v>
      </c>
    </row>
    <row r="46" spans="1:13" ht="15.75">
      <c r="A46" s="13" t="s">
        <v>296</v>
      </c>
      <c r="B46" s="14">
        <v>0</v>
      </c>
      <c r="C46" s="14">
        <v>1224679</v>
      </c>
      <c r="D46" s="15">
        <f t="shared" si="10"/>
        <v>0</v>
      </c>
      <c r="E46" s="14">
        <v>0</v>
      </c>
      <c r="F46" s="14">
        <v>0</v>
      </c>
      <c r="G46" s="16" t="s">
        <v>292</v>
      </c>
      <c r="H46" s="14">
        <v>1608788</v>
      </c>
      <c r="I46" s="14">
        <v>8404593</v>
      </c>
      <c r="J46" s="15">
        <f aca="true" t="shared" si="12" ref="J46:J54">SUM(H46/I46)</f>
        <v>0.19141771647954875</v>
      </c>
      <c r="K46" s="14">
        <f t="shared" si="3"/>
        <v>1608788</v>
      </c>
      <c r="L46" s="14">
        <f t="shared" si="4"/>
        <v>9629272</v>
      </c>
      <c r="M46" s="15">
        <f t="shared" si="11"/>
        <v>0.16707265097506852</v>
      </c>
    </row>
    <row r="47" spans="1:13" ht="15.75">
      <c r="A47" s="13" t="s">
        <v>126</v>
      </c>
      <c r="B47" s="14">
        <v>704619</v>
      </c>
      <c r="C47" s="14">
        <v>1157047</v>
      </c>
      <c r="D47" s="15">
        <f t="shared" si="10"/>
        <v>0.6089804476395514</v>
      </c>
      <c r="E47" s="14">
        <v>0</v>
      </c>
      <c r="F47" s="14">
        <v>0</v>
      </c>
      <c r="G47" s="16" t="s">
        <v>292</v>
      </c>
      <c r="H47" s="14">
        <v>18</v>
      </c>
      <c r="I47" s="14">
        <v>293</v>
      </c>
      <c r="J47" s="15">
        <f t="shared" si="12"/>
        <v>0.06143344709897611</v>
      </c>
      <c r="K47" s="14">
        <f t="shared" si="7"/>
        <v>704637</v>
      </c>
      <c r="L47" s="14">
        <f t="shared" si="8"/>
        <v>1157340</v>
      </c>
      <c r="M47" s="15">
        <f t="shared" si="11"/>
        <v>0.6088418269480015</v>
      </c>
    </row>
    <row r="48" spans="1:13" ht="15.75">
      <c r="A48" s="13" t="s">
        <v>131</v>
      </c>
      <c r="B48" s="14">
        <v>436259</v>
      </c>
      <c r="C48" s="14">
        <v>365202</v>
      </c>
      <c r="D48" s="15">
        <f t="shared" si="10"/>
        <v>1.1945690330282968</v>
      </c>
      <c r="E48" s="14">
        <v>11052</v>
      </c>
      <c r="F48" s="14">
        <v>0</v>
      </c>
      <c r="G48" s="16" t="s">
        <v>292</v>
      </c>
      <c r="H48" s="14">
        <v>654121</v>
      </c>
      <c r="I48" s="14">
        <v>696224</v>
      </c>
      <c r="J48" s="15">
        <f t="shared" si="12"/>
        <v>0.9395266465964976</v>
      </c>
      <c r="K48" s="14">
        <f t="shared" si="7"/>
        <v>1101432</v>
      </c>
      <c r="L48" s="14">
        <f t="shared" si="8"/>
        <v>1061426</v>
      </c>
      <c r="M48" s="15">
        <f t="shared" si="11"/>
        <v>1.03769080463452</v>
      </c>
    </row>
    <row r="49" spans="1:13" ht="15.75">
      <c r="A49" s="13" t="s">
        <v>127</v>
      </c>
      <c r="B49" s="14">
        <v>918956</v>
      </c>
      <c r="C49" s="14">
        <v>995017</v>
      </c>
      <c r="D49" s="15">
        <f t="shared" si="10"/>
        <v>0.9235580899622821</v>
      </c>
      <c r="E49" s="14">
        <v>0</v>
      </c>
      <c r="F49" s="14">
        <v>0</v>
      </c>
      <c r="G49" s="16" t="s">
        <v>292</v>
      </c>
      <c r="H49" s="14">
        <v>244453</v>
      </c>
      <c r="I49" s="14">
        <v>252221</v>
      </c>
      <c r="J49" s="15">
        <f t="shared" si="12"/>
        <v>0.9692016128712518</v>
      </c>
      <c r="K49" s="14">
        <f t="shared" si="7"/>
        <v>1163409</v>
      </c>
      <c r="L49" s="14">
        <f t="shared" si="8"/>
        <v>1247238</v>
      </c>
      <c r="M49" s="15">
        <f t="shared" si="11"/>
        <v>0.9327882890033818</v>
      </c>
    </row>
    <row r="50" spans="1:13" ht="15.75">
      <c r="A50" s="13" t="s">
        <v>129</v>
      </c>
      <c r="B50" s="14">
        <v>228881</v>
      </c>
      <c r="C50" s="14">
        <v>271113</v>
      </c>
      <c r="D50" s="15">
        <f t="shared" si="10"/>
        <v>0.8442273148096919</v>
      </c>
      <c r="E50" s="14">
        <v>0</v>
      </c>
      <c r="F50" s="14">
        <v>0</v>
      </c>
      <c r="G50" s="16" t="s">
        <v>292</v>
      </c>
      <c r="H50" s="14">
        <v>995210</v>
      </c>
      <c r="I50" s="14">
        <v>1030697</v>
      </c>
      <c r="J50" s="15">
        <f t="shared" si="12"/>
        <v>0.9655699007564784</v>
      </c>
      <c r="K50" s="14">
        <f t="shared" si="7"/>
        <v>1224091</v>
      </c>
      <c r="L50" s="14">
        <f t="shared" si="8"/>
        <v>1301810</v>
      </c>
      <c r="M50" s="15">
        <f t="shared" si="11"/>
        <v>0.940299275623939</v>
      </c>
    </row>
    <row r="51" spans="1:13" ht="15.75">
      <c r="A51" s="13" t="s">
        <v>130</v>
      </c>
      <c r="B51" s="14">
        <v>478785</v>
      </c>
      <c r="C51" s="14">
        <v>506147</v>
      </c>
      <c r="D51" s="15">
        <f t="shared" si="10"/>
        <v>0.9459406061875305</v>
      </c>
      <c r="E51" s="14">
        <v>0</v>
      </c>
      <c r="F51" s="14">
        <v>0</v>
      </c>
      <c r="G51" s="16" t="s">
        <v>292</v>
      </c>
      <c r="H51" s="14">
        <v>434309</v>
      </c>
      <c r="I51" s="14">
        <v>453302</v>
      </c>
      <c r="J51" s="15">
        <f t="shared" si="12"/>
        <v>0.9581007804951225</v>
      </c>
      <c r="K51" s="14">
        <f t="shared" si="7"/>
        <v>913094</v>
      </c>
      <c r="L51" s="14">
        <f t="shared" si="8"/>
        <v>959449</v>
      </c>
      <c r="M51" s="15">
        <f t="shared" si="11"/>
        <v>0.9516858113354644</v>
      </c>
    </row>
    <row r="52" spans="1:13" ht="15.75">
      <c r="A52" s="13" t="s">
        <v>132</v>
      </c>
      <c r="B52" s="14">
        <v>638648</v>
      </c>
      <c r="C52" s="14">
        <v>630254</v>
      </c>
      <c r="D52" s="15">
        <f t="shared" si="10"/>
        <v>1.0133184398671011</v>
      </c>
      <c r="E52" s="14">
        <v>0</v>
      </c>
      <c r="F52" s="14">
        <v>0</v>
      </c>
      <c r="G52" s="16" t="s">
        <v>292</v>
      </c>
      <c r="H52" s="14">
        <v>339300</v>
      </c>
      <c r="I52" s="14">
        <v>357835</v>
      </c>
      <c r="J52" s="15">
        <f t="shared" si="12"/>
        <v>0.9482023837802339</v>
      </c>
      <c r="K52" s="14">
        <f t="shared" si="7"/>
        <v>977948</v>
      </c>
      <c r="L52" s="14">
        <f t="shared" si="8"/>
        <v>988089</v>
      </c>
      <c r="M52" s="15">
        <f t="shared" si="11"/>
        <v>0.9897367544826428</v>
      </c>
    </row>
    <row r="53" spans="1:13" ht="16.5" thickBot="1">
      <c r="A53" s="17" t="s">
        <v>133</v>
      </c>
      <c r="B53" s="18">
        <v>59012</v>
      </c>
      <c r="C53" s="18">
        <v>102003</v>
      </c>
      <c r="D53" s="19">
        <f t="shared" si="10"/>
        <v>0.5785320039606678</v>
      </c>
      <c r="E53" s="18">
        <v>0</v>
      </c>
      <c r="F53" s="18">
        <v>0</v>
      </c>
      <c r="G53" s="28" t="s">
        <v>292</v>
      </c>
      <c r="H53" s="18">
        <v>453226</v>
      </c>
      <c r="I53" s="18">
        <v>607439</v>
      </c>
      <c r="J53" s="19">
        <f t="shared" si="12"/>
        <v>0.7461259484491447</v>
      </c>
      <c r="K53" s="18">
        <f t="shared" si="7"/>
        <v>512238</v>
      </c>
      <c r="L53" s="18">
        <f t="shared" si="8"/>
        <v>709442</v>
      </c>
      <c r="M53" s="19">
        <f t="shared" si="11"/>
        <v>0.7220294259432061</v>
      </c>
    </row>
    <row r="54" spans="1:13" ht="16.5" thickBot="1">
      <c r="A54" s="20" t="s">
        <v>134</v>
      </c>
      <c r="B54" s="21">
        <f>SUM(B4:B53)</f>
        <v>120564479</v>
      </c>
      <c r="C54" s="21">
        <f>SUM(C4:C53)</f>
        <v>170108345</v>
      </c>
      <c r="D54" s="22">
        <f t="shared" si="10"/>
        <v>0.7087511138856827</v>
      </c>
      <c r="E54" s="21">
        <f>SUM(E4:E53)</f>
        <v>980090</v>
      </c>
      <c r="F54" s="21">
        <f>SUM(F4:F53)</f>
        <v>1255580</v>
      </c>
      <c r="G54" s="22">
        <f>SUM(E54/F54)</f>
        <v>0.7805874575893212</v>
      </c>
      <c r="H54" s="21">
        <f>SUM(H4:H53)</f>
        <v>213822056</v>
      </c>
      <c r="I54" s="21">
        <f>SUM(I4:I53)</f>
        <v>214627953</v>
      </c>
      <c r="J54" s="22">
        <f t="shared" si="12"/>
        <v>0.9962451442659941</v>
      </c>
      <c r="K54" s="21">
        <f>SUM(K4:K53)</f>
        <v>335366625</v>
      </c>
      <c r="L54" s="21">
        <f>SUM(L4:L53)</f>
        <v>385991878</v>
      </c>
      <c r="M54" s="23">
        <f t="shared" si="11"/>
        <v>0.8688437351005609</v>
      </c>
    </row>
  </sheetData>
  <mergeCells count="1">
    <mergeCell ref="A2:A3"/>
  </mergeCells>
  <printOptions/>
  <pageMargins left="0.75" right="0.75" top="0.55" bottom="0.68" header="0.512" footer="0.512"/>
  <pageSetup orientation="landscape" paperSize="9" scale="50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zoomScale="75" zoomScaleNormal="75" workbookViewId="0" topLeftCell="A1">
      <selection activeCell="K56" sqref="K56"/>
    </sheetView>
  </sheetViews>
  <sheetFormatPr defaultColWidth="11.19921875" defaultRowHeight="15"/>
  <cols>
    <col min="1" max="1" width="23.09765625" style="98" customWidth="1"/>
    <col min="2" max="2" width="9.69921875" style="98" customWidth="1"/>
    <col min="3" max="3" width="9.69921875" style="98" bestFit="1" customWidth="1"/>
    <col min="4" max="4" width="8" style="98" bestFit="1" customWidth="1"/>
    <col min="5" max="5" width="8" style="98" customWidth="1"/>
    <col min="6" max="6" width="9.3984375" style="98" bestFit="1" customWidth="1"/>
    <col min="7" max="7" width="8" style="98" bestFit="1" customWidth="1"/>
    <col min="8" max="8" width="9.69921875" style="98" customWidth="1"/>
    <col min="9" max="9" width="9.69921875" style="98" bestFit="1" customWidth="1"/>
    <col min="10" max="10" width="8" style="98" bestFit="1" customWidth="1"/>
    <col min="11" max="11" width="9.69921875" style="98" customWidth="1"/>
    <col min="12" max="12" width="9.69921875" style="98" bestFit="1" customWidth="1"/>
    <col min="13" max="13" width="5.19921875" style="98" bestFit="1" customWidth="1"/>
    <col min="14" max="16384" width="7.59765625" style="98" customWidth="1"/>
  </cols>
  <sheetData>
    <row r="1" spans="1:13" ht="18.75">
      <c r="A1" s="96" t="s">
        <v>193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6.5" customHeight="1">
      <c r="A2" s="99"/>
      <c r="B2" s="225" t="s">
        <v>183</v>
      </c>
      <c r="C2" s="226"/>
      <c r="D2" s="226"/>
      <c r="E2" s="225" t="s">
        <v>184</v>
      </c>
      <c r="F2" s="226"/>
      <c r="G2" s="226"/>
      <c r="H2" s="225" t="s">
        <v>185</v>
      </c>
      <c r="I2" s="225"/>
      <c r="J2" s="226"/>
      <c r="K2" s="225" t="s">
        <v>186</v>
      </c>
      <c r="L2" s="226"/>
      <c r="M2" s="227"/>
    </row>
    <row r="3" spans="1:13" ht="16.5" customHeight="1">
      <c r="A3" s="101" t="s">
        <v>187</v>
      </c>
      <c r="B3" s="113" t="s">
        <v>188</v>
      </c>
      <c r="C3" s="113" t="s">
        <v>189</v>
      </c>
      <c r="D3" s="113" t="s">
        <v>190</v>
      </c>
      <c r="E3" s="113" t="s">
        <v>188</v>
      </c>
      <c r="F3" s="113" t="s">
        <v>189</v>
      </c>
      <c r="G3" s="113" t="s">
        <v>190</v>
      </c>
      <c r="H3" s="113" t="s">
        <v>188</v>
      </c>
      <c r="I3" s="113" t="s">
        <v>189</v>
      </c>
      <c r="J3" s="113" t="s">
        <v>190</v>
      </c>
      <c r="K3" s="113" t="s">
        <v>188</v>
      </c>
      <c r="L3" s="113" t="s">
        <v>189</v>
      </c>
      <c r="M3" s="113" t="s">
        <v>190</v>
      </c>
    </row>
    <row r="4" spans="1:13" ht="16.5" customHeight="1">
      <c r="A4" s="102" t="s">
        <v>250</v>
      </c>
      <c r="B4" s="103">
        <v>43889870</v>
      </c>
      <c r="C4" s="103">
        <v>33198791</v>
      </c>
      <c r="D4" s="106">
        <f aca="true" t="shared" si="0" ref="D4:D35">IF(OR(B4=0,C4=0),"　　－　　",ROUND(B4/C4*100,1))</f>
        <v>132.2</v>
      </c>
      <c r="E4" s="103">
        <v>1067312</v>
      </c>
      <c r="F4" s="103">
        <v>1965584</v>
      </c>
      <c r="G4" s="106">
        <f aca="true" t="shared" si="1" ref="G4:G13">IF(OR(E4=0,F4=0),"　　－　　",ROUND(E4/F4*100,1))</f>
        <v>54.3</v>
      </c>
      <c r="H4" s="103">
        <v>72127626</v>
      </c>
      <c r="I4" s="103">
        <v>70837099</v>
      </c>
      <c r="J4" s="106">
        <f aca="true" t="shared" si="2" ref="J4:J35">IF(OR(H4=0,I4=0),"　　－　　",ROUND(H4/I4*100,1))</f>
        <v>101.8</v>
      </c>
      <c r="K4" s="105">
        <f aca="true" t="shared" si="3" ref="K4:K28">+B4+E4+H4</f>
        <v>117084808</v>
      </c>
      <c r="L4" s="105">
        <f aca="true" t="shared" si="4" ref="L4:L28">+C4+F4+I4</f>
        <v>106001474</v>
      </c>
      <c r="M4" s="107">
        <f aca="true" t="shared" si="5" ref="M4:M35">IF(OR(K4=0,L4=0),"　　－　　",ROUND(K4/L4*100,1))</f>
        <v>110.5</v>
      </c>
    </row>
    <row r="5" spans="1:13" ht="16.5" customHeight="1">
      <c r="A5" s="104" t="s">
        <v>286</v>
      </c>
      <c r="B5" s="103">
        <v>22887647</v>
      </c>
      <c r="C5" s="103">
        <v>19677515</v>
      </c>
      <c r="D5" s="106">
        <f t="shared" si="0"/>
        <v>116.3</v>
      </c>
      <c r="E5" s="103">
        <v>211410</v>
      </c>
      <c r="F5" s="103">
        <v>148127</v>
      </c>
      <c r="G5" s="106">
        <f t="shared" si="1"/>
        <v>142.7</v>
      </c>
      <c r="H5" s="103">
        <v>37350807</v>
      </c>
      <c r="I5" s="103">
        <v>44883410</v>
      </c>
      <c r="J5" s="106">
        <f t="shared" si="2"/>
        <v>83.2</v>
      </c>
      <c r="K5" s="105">
        <f t="shared" si="3"/>
        <v>60449864</v>
      </c>
      <c r="L5" s="105">
        <f t="shared" si="4"/>
        <v>64709052</v>
      </c>
      <c r="M5" s="107">
        <f t="shared" si="5"/>
        <v>93.4</v>
      </c>
    </row>
    <row r="6" spans="1:13" ht="16.5" customHeight="1">
      <c r="A6" s="104" t="s">
        <v>287</v>
      </c>
      <c r="B6" s="103">
        <v>16145511</v>
      </c>
      <c r="C6" s="103">
        <v>11206318</v>
      </c>
      <c r="D6" s="106">
        <f t="shared" si="0"/>
        <v>144.1</v>
      </c>
      <c r="E6" s="103">
        <v>362863</v>
      </c>
      <c r="F6" s="103">
        <v>356097</v>
      </c>
      <c r="G6" s="106">
        <f t="shared" si="1"/>
        <v>101.9</v>
      </c>
      <c r="H6" s="103">
        <v>28361871</v>
      </c>
      <c r="I6" s="103">
        <v>24965673</v>
      </c>
      <c r="J6" s="106">
        <f t="shared" si="2"/>
        <v>113.6</v>
      </c>
      <c r="K6" s="105">
        <f t="shared" si="3"/>
        <v>44870245</v>
      </c>
      <c r="L6" s="105">
        <f t="shared" si="4"/>
        <v>36528088</v>
      </c>
      <c r="M6" s="107">
        <f t="shared" si="5"/>
        <v>122.8</v>
      </c>
    </row>
    <row r="7" spans="1:13" ht="16.5" customHeight="1">
      <c r="A7" s="104" t="s">
        <v>288</v>
      </c>
      <c r="B7" s="103">
        <v>17540239</v>
      </c>
      <c r="C7" s="103">
        <v>16811421</v>
      </c>
      <c r="D7" s="106">
        <f t="shared" si="0"/>
        <v>104.3</v>
      </c>
      <c r="E7" s="103">
        <v>31803</v>
      </c>
      <c r="F7" s="103">
        <v>37409</v>
      </c>
      <c r="G7" s="106">
        <f t="shared" si="1"/>
        <v>85</v>
      </c>
      <c r="H7" s="103">
        <v>12514559</v>
      </c>
      <c r="I7" s="103">
        <v>10933214</v>
      </c>
      <c r="J7" s="106">
        <f t="shared" si="2"/>
        <v>114.5</v>
      </c>
      <c r="K7" s="105">
        <f t="shared" si="3"/>
        <v>30086601</v>
      </c>
      <c r="L7" s="105">
        <f t="shared" si="4"/>
        <v>27782044</v>
      </c>
      <c r="M7" s="107">
        <f t="shared" si="5"/>
        <v>108.3</v>
      </c>
    </row>
    <row r="8" spans="1:13" ht="16.5" customHeight="1">
      <c r="A8" s="104" t="s">
        <v>251</v>
      </c>
      <c r="B8" s="103">
        <v>5723036</v>
      </c>
      <c r="C8" s="103">
        <v>4282558</v>
      </c>
      <c r="D8" s="106">
        <f t="shared" si="0"/>
        <v>133.6</v>
      </c>
      <c r="E8" s="103">
        <v>2256</v>
      </c>
      <c r="F8" s="103">
        <v>1061</v>
      </c>
      <c r="G8" s="106">
        <f t="shared" si="1"/>
        <v>212.6</v>
      </c>
      <c r="H8" s="103">
        <v>13575108</v>
      </c>
      <c r="I8" s="103">
        <v>13621493</v>
      </c>
      <c r="J8" s="106">
        <f t="shared" si="2"/>
        <v>99.7</v>
      </c>
      <c r="K8" s="105">
        <f t="shared" si="3"/>
        <v>19300400</v>
      </c>
      <c r="L8" s="105">
        <f t="shared" si="4"/>
        <v>17905112</v>
      </c>
      <c r="M8" s="107">
        <f t="shared" si="5"/>
        <v>107.8</v>
      </c>
    </row>
    <row r="9" spans="1:13" ht="16.5" customHeight="1">
      <c r="A9" s="104" t="s">
        <v>289</v>
      </c>
      <c r="B9" s="103">
        <v>6101175</v>
      </c>
      <c r="C9" s="103">
        <v>5468600</v>
      </c>
      <c r="D9" s="106">
        <f t="shared" si="0"/>
        <v>111.6</v>
      </c>
      <c r="E9" s="103">
        <v>90938</v>
      </c>
      <c r="F9" s="103">
        <v>34645</v>
      </c>
      <c r="G9" s="106">
        <f t="shared" si="1"/>
        <v>262.5</v>
      </c>
      <c r="H9" s="103">
        <v>11043877</v>
      </c>
      <c r="I9" s="103">
        <v>12786512</v>
      </c>
      <c r="J9" s="106">
        <f t="shared" si="2"/>
        <v>86.4</v>
      </c>
      <c r="K9" s="105">
        <f t="shared" si="3"/>
        <v>17235990</v>
      </c>
      <c r="L9" s="105">
        <f t="shared" si="4"/>
        <v>18289757</v>
      </c>
      <c r="M9" s="107">
        <f t="shared" si="5"/>
        <v>94.2</v>
      </c>
    </row>
    <row r="10" spans="1:13" ht="16.5" customHeight="1">
      <c r="A10" s="104" t="s">
        <v>291</v>
      </c>
      <c r="B10" s="103">
        <v>25283193</v>
      </c>
      <c r="C10" s="103">
        <v>19391571</v>
      </c>
      <c r="D10" s="106">
        <f t="shared" si="0"/>
        <v>130.4</v>
      </c>
      <c r="E10" s="103">
        <v>0</v>
      </c>
      <c r="F10" s="103">
        <v>0</v>
      </c>
      <c r="G10" s="106" t="str">
        <f t="shared" si="1"/>
        <v>　　－　　</v>
      </c>
      <c r="H10" s="103">
        <v>732262</v>
      </c>
      <c r="I10" s="103">
        <v>617316</v>
      </c>
      <c r="J10" s="106">
        <f t="shared" si="2"/>
        <v>118.6</v>
      </c>
      <c r="K10" s="105">
        <f t="shared" si="3"/>
        <v>26015455</v>
      </c>
      <c r="L10" s="105">
        <f t="shared" si="4"/>
        <v>20008887</v>
      </c>
      <c r="M10" s="107">
        <f t="shared" si="5"/>
        <v>130</v>
      </c>
    </row>
    <row r="11" spans="1:13" ht="16.5" customHeight="1">
      <c r="A11" s="104" t="s">
        <v>293</v>
      </c>
      <c r="B11" s="103">
        <v>16365539</v>
      </c>
      <c r="C11" s="103">
        <v>14565788</v>
      </c>
      <c r="D11" s="106">
        <f t="shared" si="0"/>
        <v>112.4</v>
      </c>
      <c r="E11" s="103">
        <v>64828</v>
      </c>
      <c r="F11" s="103">
        <v>80568</v>
      </c>
      <c r="G11" s="106">
        <f t="shared" si="1"/>
        <v>80.5</v>
      </c>
      <c r="H11" s="103">
        <v>4767251</v>
      </c>
      <c r="I11" s="103">
        <v>5198755</v>
      </c>
      <c r="J11" s="106">
        <f t="shared" si="2"/>
        <v>91.7</v>
      </c>
      <c r="K11" s="105">
        <f t="shared" si="3"/>
        <v>21197618</v>
      </c>
      <c r="L11" s="105">
        <f t="shared" si="4"/>
        <v>19845111</v>
      </c>
      <c r="M11" s="107">
        <f t="shared" si="5"/>
        <v>106.8</v>
      </c>
    </row>
    <row r="12" spans="1:13" ht="16.5" customHeight="1">
      <c r="A12" s="104" t="s">
        <v>153</v>
      </c>
      <c r="B12" s="103">
        <v>2779722</v>
      </c>
      <c r="C12" s="103">
        <v>2393376</v>
      </c>
      <c r="D12" s="106">
        <f t="shared" si="0"/>
        <v>116.1</v>
      </c>
      <c r="E12" s="103">
        <v>10680</v>
      </c>
      <c r="F12" s="103">
        <v>8348</v>
      </c>
      <c r="G12" s="106">
        <f t="shared" si="1"/>
        <v>127.9</v>
      </c>
      <c r="H12" s="103">
        <v>8169127</v>
      </c>
      <c r="I12" s="103">
        <v>8488055</v>
      </c>
      <c r="J12" s="106">
        <f t="shared" si="2"/>
        <v>96.2</v>
      </c>
      <c r="K12" s="105">
        <f t="shared" si="3"/>
        <v>10959529</v>
      </c>
      <c r="L12" s="105">
        <f t="shared" si="4"/>
        <v>10889779</v>
      </c>
      <c r="M12" s="107">
        <f t="shared" si="5"/>
        <v>100.6</v>
      </c>
    </row>
    <row r="13" spans="1:13" ht="16.5" customHeight="1">
      <c r="A13" s="104" t="s">
        <v>297</v>
      </c>
      <c r="B13" s="103">
        <v>2658671</v>
      </c>
      <c r="C13" s="103">
        <v>2276838</v>
      </c>
      <c r="D13" s="106">
        <f t="shared" si="0"/>
        <v>116.8</v>
      </c>
      <c r="E13" s="103">
        <v>30166</v>
      </c>
      <c r="F13" s="103">
        <v>29363</v>
      </c>
      <c r="G13" s="106">
        <f t="shared" si="1"/>
        <v>102.7</v>
      </c>
      <c r="H13" s="103">
        <v>9051796</v>
      </c>
      <c r="I13" s="103">
        <v>9188128</v>
      </c>
      <c r="J13" s="106">
        <f t="shared" si="2"/>
        <v>98.5</v>
      </c>
      <c r="K13" s="105">
        <f t="shared" si="3"/>
        <v>11740633</v>
      </c>
      <c r="L13" s="105">
        <f t="shared" si="4"/>
        <v>11494329</v>
      </c>
      <c r="M13" s="107">
        <f t="shared" si="5"/>
        <v>102.1</v>
      </c>
    </row>
    <row r="14" spans="1:13" ht="16.5" customHeight="1">
      <c r="A14" s="104" t="s">
        <v>294</v>
      </c>
      <c r="B14" s="103">
        <v>12120351</v>
      </c>
      <c r="C14" s="103">
        <v>9093443</v>
      </c>
      <c r="D14" s="106">
        <f t="shared" si="0"/>
        <v>133.3</v>
      </c>
      <c r="E14" s="103">
        <v>0</v>
      </c>
      <c r="F14" s="103">
        <v>0</v>
      </c>
      <c r="G14" s="106" t="str">
        <f>IF(OR(E14=0,F14=0),"　  －  　",ROUND(E14/F14*100,1))</f>
        <v>　  －  　</v>
      </c>
      <c r="H14" s="103">
        <v>0</v>
      </c>
      <c r="I14" s="103">
        <v>0</v>
      </c>
      <c r="J14" s="106" t="str">
        <f t="shared" si="2"/>
        <v>　　－　　</v>
      </c>
      <c r="K14" s="105">
        <f t="shared" si="3"/>
        <v>12120351</v>
      </c>
      <c r="L14" s="105">
        <f t="shared" si="4"/>
        <v>9093443</v>
      </c>
      <c r="M14" s="107">
        <f t="shared" si="5"/>
        <v>133.3</v>
      </c>
    </row>
    <row r="15" spans="1:13" ht="16.5" customHeight="1">
      <c r="A15" s="104" t="s">
        <v>299</v>
      </c>
      <c r="B15" s="103">
        <v>953562</v>
      </c>
      <c r="C15" s="103">
        <v>859367</v>
      </c>
      <c r="D15" s="106">
        <f t="shared" si="0"/>
        <v>111</v>
      </c>
      <c r="E15" s="103">
        <v>3409</v>
      </c>
      <c r="F15" s="103">
        <v>2187</v>
      </c>
      <c r="G15" s="106">
        <f aca="true" t="shared" si="6" ref="G15:G56">IF(OR(E15=0,F15=0),"　　－　　",ROUND(E15/F15*100,1))</f>
        <v>155.9</v>
      </c>
      <c r="H15" s="103">
        <v>6351949</v>
      </c>
      <c r="I15" s="103">
        <v>6180132</v>
      </c>
      <c r="J15" s="106">
        <f t="shared" si="2"/>
        <v>102.8</v>
      </c>
      <c r="K15" s="105">
        <f t="shared" si="3"/>
        <v>7308920</v>
      </c>
      <c r="L15" s="105">
        <f t="shared" si="4"/>
        <v>7041686</v>
      </c>
      <c r="M15" s="107">
        <f t="shared" si="5"/>
        <v>103.8</v>
      </c>
    </row>
    <row r="16" spans="1:13" ht="16.5" customHeight="1">
      <c r="A16" s="104" t="s">
        <v>6</v>
      </c>
      <c r="B16" s="103">
        <v>3287603</v>
      </c>
      <c r="C16" s="103">
        <v>2666796</v>
      </c>
      <c r="D16" s="106">
        <f t="shared" si="0"/>
        <v>123.3</v>
      </c>
      <c r="E16" s="103">
        <v>99063</v>
      </c>
      <c r="F16" s="103">
        <v>90404</v>
      </c>
      <c r="G16" s="106">
        <f t="shared" si="6"/>
        <v>109.6</v>
      </c>
      <c r="H16" s="103">
        <v>4566753</v>
      </c>
      <c r="I16" s="103">
        <v>4467016</v>
      </c>
      <c r="J16" s="106">
        <f t="shared" si="2"/>
        <v>102.2</v>
      </c>
      <c r="K16" s="105">
        <f t="shared" si="3"/>
        <v>7953419</v>
      </c>
      <c r="L16" s="105">
        <f t="shared" si="4"/>
        <v>7224216</v>
      </c>
      <c r="M16" s="107">
        <f t="shared" si="5"/>
        <v>110.1</v>
      </c>
    </row>
    <row r="17" spans="1:13" ht="16.5" customHeight="1">
      <c r="A17" s="104" t="s">
        <v>300</v>
      </c>
      <c r="B17" s="103">
        <v>1903169</v>
      </c>
      <c r="C17" s="103">
        <v>1113098</v>
      </c>
      <c r="D17" s="106">
        <f t="shared" si="0"/>
        <v>171</v>
      </c>
      <c r="E17" s="103">
        <v>0</v>
      </c>
      <c r="F17" s="103">
        <v>0</v>
      </c>
      <c r="G17" s="106" t="str">
        <f t="shared" si="6"/>
        <v>　　－　　</v>
      </c>
      <c r="H17" s="103">
        <v>6330463</v>
      </c>
      <c r="I17" s="103">
        <v>5743749</v>
      </c>
      <c r="J17" s="106">
        <f t="shared" si="2"/>
        <v>110.2</v>
      </c>
      <c r="K17" s="105">
        <f t="shared" si="3"/>
        <v>8233632</v>
      </c>
      <c r="L17" s="105">
        <f t="shared" si="4"/>
        <v>6856847</v>
      </c>
      <c r="M17" s="107">
        <f t="shared" si="5"/>
        <v>120.1</v>
      </c>
    </row>
    <row r="18" spans="1:13" ht="16.5" customHeight="1">
      <c r="A18" s="104" t="s">
        <v>155</v>
      </c>
      <c r="B18" s="103">
        <v>550891</v>
      </c>
      <c r="C18" s="103">
        <v>404991</v>
      </c>
      <c r="D18" s="106">
        <f t="shared" si="0"/>
        <v>136</v>
      </c>
      <c r="E18" s="103">
        <v>0</v>
      </c>
      <c r="F18" s="103">
        <v>0</v>
      </c>
      <c r="G18" s="106" t="str">
        <f t="shared" si="6"/>
        <v>　　－　　</v>
      </c>
      <c r="H18" s="103">
        <v>6200092</v>
      </c>
      <c r="I18" s="103">
        <v>5650650</v>
      </c>
      <c r="J18" s="106">
        <f t="shared" si="2"/>
        <v>109.7</v>
      </c>
      <c r="K18" s="105">
        <f t="shared" si="3"/>
        <v>6750983</v>
      </c>
      <c r="L18" s="105">
        <f t="shared" si="4"/>
        <v>6055641</v>
      </c>
      <c r="M18" s="107">
        <f t="shared" si="5"/>
        <v>111.5</v>
      </c>
    </row>
    <row r="19" spans="1:13" ht="16.5" customHeight="1">
      <c r="A19" s="108" t="s">
        <v>104</v>
      </c>
      <c r="B19" s="103">
        <v>66082</v>
      </c>
      <c r="C19" s="103">
        <v>56426</v>
      </c>
      <c r="D19" s="106">
        <f t="shared" si="0"/>
        <v>117.1</v>
      </c>
      <c r="E19" s="103">
        <v>55187</v>
      </c>
      <c r="F19" s="103">
        <v>24466</v>
      </c>
      <c r="G19" s="106">
        <f t="shared" si="6"/>
        <v>225.6</v>
      </c>
      <c r="H19" s="103">
        <v>6701020</v>
      </c>
      <c r="I19" s="103">
        <v>6559678</v>
      </c>
      <c r="J19" s="106">
        <f t="shared" si="2"/>
        <v>102.2</v>
      </c>
      <c r="K19" s="105">
        <f t="shared" si="3"/>
        <v>6822289</v>
      </c>
      <c r="L19" s="105">
        <f t="shared" si="4"/>
        <v>6640570</v>
      </c>
      <c r="M19" s="107">
        <f t="shared" si="5"/>
        <v>102.7</v>
      </c>
    </row>
    <row r="20" spans="1:13" ht="16.5" customHeight="1">
      <c r="A20" s="104" t="s">
        <v>7</v>
      </c>
      <c r="B20" s="103">
        <v>2626524</v>
      </c>
      <c r="C20" s="103">
        <v>2103567</v>
      </c>
      <c r="D20" s="106">
        <f t="shared" si="0"/>
        <v>124.9</v>
      </c>
      <c r="E20" s="103">
        <v>4459</v>
      </c>
      <c r="F20" s="103">
        <v>17926</v>
      </c>
      <c r="G20" s="106">
        <f t="shared" si="6"/>
        <v>24.9</v>
      </c>
      <c r="H20" s="103">
        <v>3285788</v>
      </c>
      <c r="I20" s="103">
        <v>3352008</v>
      </c>
      <c r="J20" s="106">
        <f t="shared" si="2"/>
        <v>98</v>
      </c>
      <c r="K20" s="105">
        <f t="shared" si="3"/>
        <v>5916771</v>
      </c>
      <c r="L20" s="105">
        <f t="shared" si="4"/>
        <v>5473501</v>
      </c>
      <c r="M20" s="107">
        <f t="shared" si="5"/>
        <v>108.1</v>
      </c>
    </row>
    <row r="21" spans="1:13" ht="16.5" customHeight="1">
      <c r="A21" s="104" t="s">
        <v>8</v>
      </c>
      <c r="B21" s="103">
        <v>6899717</v>
      </c>
      <c r="C21" s="103">
        <v>5362676</v>
      </c>
      <c r="D21" s="106">
        <f t="shared" si="0"/>
        <v>128.7</v>
      </c>
      <c r="E21" s="103">
        <v>0</v>
      </c>
      <c r="F21" s="103">
        <v>0</v>
      </c>
      <c r="G21" s="106" t="str">
        <f t="shared" si="6"/>
        <v>　　－　　</v>
      </c>
      <c r="H21" s="103">
        <v>0</v>
      </c>
      <c r="I21" s="103">
        <v>0</v>
      </c>
      <c r="J21" s="106" t="str">
        <f t="shared" si="2"/>
        <v>　　－　　</v>
      </c>
      <c r="K21" s="105">
        <f t="shared" si="3"/>
        <v>6899717</v>
      </c>
      <c r="L21" s="105">
        <f t="shared" si="4"/>
        <v>5362676</v>
      </c>
      <c r="M21" s="107">
        <f t="shared" si="5"/>
        <v>128.7</v>
      </c>
    </row>
    <row r="22" spans="1:13" ht="16.5" customHeight="1">
      <c r="A22" s="104" t="s">
        <v>157</v>
      </c>
      <c r="B22" s="103">
        <v>6504799</v>
      </c>
      <c r="C22" s="103">
        <v>4854117</v>
      </c>
      <c r="D22" s="106">
        <f t="shared" si="0"/>
        <v>134</v>
      </c>
      <c r="E22" s="103">
        <v>0</v>
      </c>
      <c r="F22" s="103">
        <v>0</v>
      </c>
      <c r="G22" s="106" t="str">
        <f t="shared" si="6"/>
        <v>　　－　　</v>
      </c>
      <c r="H22" s="103">
        <v>0</v>
      </c>
      <c r="I22" s="103">
        <v>0</v>
      </c>
      <c r="J22" s="109" t="str">
        <f t="shared" si="2"/>
        <v>　　－　　</v>
      </c>
      <c r="K22" s="105">
        <f t="shared" si="3"/>
        <v>6504799</v>
      </c>
      <c r="L22" s="105">
        <f t="shared" si="4"/>
        <v>4854117</v>
      </c>
      <c r="M22" s="107">
        <f t="shared" si="5"/>
        <v>134</v>
      </c>
    </row>
    <row r="23" spans="1:14" ht="16.5" customHeight="1">
      <c r="A23" s="104" t="s">
        <v>159</v>
      </c>
      <c r="B23" s="103">
        <v>1324994</v>
      </c>
      <c r="C23" s="103">
        <v>1124573</v>
      </c>
      <c r="D23" s="106">
        <f t="shared" si="0"/>
        <v>117.8</v>
      </c>
      <c r="E23" s="103">
        <v>7700</v>
      </c>
      <c r="F23" s="103">
        <v>12488</v>
      </c>
      <c r="G23" s="106">
        <f t="shared" si="6"/>
        <v>61.7</v>
      </c>
      <c r="H23" s="103">
        <v>3204363</v>
      </c>
      <c r="I23" s="103">
        <v>3362217</v>
      </c>
      <c r="J23" s="106">
        <f t="shared" si="2"/>
        <v>95.3</v>
      </c>
      <c r="K23" s="105">
        <f t="shared" si="3"/>
        <v>4537057</v>
      </c>
      <c r="L23" s="105">
        <f t="shared" si="4"/>
        <v>4499278</v>
      </c>
      <c r="M23" s="107">
        <f t="shared" si="5"/>
        <v>100.8</v>
      </c>
      <c r="N23" s="110"/>
    </row>
    <row r="24" spans="1:14" ht="16.5" customHeight="1">
      <c r="A24" s="104" t="s">
        <v>106</v>
      </c>
      <c r="B24" s="103">
        <v>1204635</v>
      </c>
      <c r="C24" s="103">
        <v>955302</v>
      </c>
      <c r="D24" s="106">
        <f t="shared" si="0"/>
        <v>126.1</v>
      </c>
      <c r="E24" s="103">
        <v>12441</v>
      </c>
      <c r="F24" s="103">
        <v>210</v>
      </c>
      <c r="G24" s="106">
        <f t="shared" si="6"/>
        <v>5924.3</v>
      </c>
      <c r="H24" s="103">
        <v>3046060</v>
      </c>
      <c r="I24" s="103">
        <v>3273140</v>
      </c>
      <c r="J24" s="106">
        <f t="shared" si="2"/>
        <v>93.1</v>
      </c>
      <c r="K24" s="105">
        <f t="shared" si="3"/>
        <v>4263136</v>
      </c>
      <c r="L24" s="105">
        <f t="shared" si="4"/>
        <v>4228652</v>
      </c>
      <c r="M24" s="107">
        <f t="shared" si="5"/>
        <v>100.8</v>
      </c>
      <c r="N24" s="100"/>
    </row>
    <row r="25" spans="1:13" ht="16.5" customHeight="1">
      <c r="A25" s="108" t="s">
        <v>160</v>
      </c>
      <c r="B25" s="103">
        <v>1724045</v>
      </c>
      <c r="C25" s="103">
        <v>1358218</v>
      </c>
      <c r="D25" s="106">
        <f t="shared" si="0"/>
        <v>126.9</v>
      </c>
      <c r="E25" s="103">
        <v>8896</v>
      </c>
      <c r="F25" s="103">
        <v>5270</v>
      </c>
      <c r="G25" s="106">
        <f t="shared" si="6"/>
        <v>168.8</v>
      </c>
      <c r="H25" s="103">
        <v>2841194</v>
      </c>
      <c r="I25" s="103">
        <v>2930072</v>
      </c>
      <c r="J25" s="106">
        <f t="shared" si="2"/>
        <v>97</v>
      </c>
      <c r="K25" s="105">
        <f t="shared" si="3"/>
        <v>4574135</v>
      </c>
      <c r="L25" s="105">
        <f t="shared" si="4"/>
        <v>4293560</v>
      </c>
      <c r="M25" s="107">
        <f t="shared" si="5"/>
        <v>106.5</v>
      </c>
    </row>
    <row r="26" spans="1:13" ht="16.5" customHeight="1">
      <c r="A26" s="108" t="s">
        <v>112</v>
      </c>
      <c r="B26" s="103">
        <v>1074279</v>
      </c>
      <c r="C26" s="103">
        <v>815694</v>
      </c>
      <c r="D26" s="106">
        <f t="shared" si="0"/>
        <v>131.7</v>
      </c>
      <c r="E26" s="103">
        <v>0</v>
      </c>
      <c r="F26" s="103">
        <v>0</v>
      </c>
      <c r="G26" s="106" t="str">
        <f t="shared" si="6"/>
        <v>　　－　　</v>
      </c>
      <c r="H26" s="103">
        <v>2769583</v>
      </c>
      <c r="I26" s="103">
        <v>2976589</v>
      </c>
      <c r="J26" s="107">
        <f t="shared" si="2"/>
        <v>93</v>
      </c>
      <c r="K26" s="111">
        <f t="shared" si="3"/>
        <v>3843862</v>
      </c>
      <c r="L26" s="111">
        <f t="shared" si="4"/>
        <v>3792283</v>
      </c>
      <c r="M26" s="107">
        <f t="shared" si="5"/>
        <v>101.4</v>
      </c>
    </row>
    <row r="27" spans="1:14" ht="16.5" customHeight="1">
      <c r="A27" s="108" t="s">
        <v>108</v>
      </c>
      <c r="B27" s="112">
        <v>4464838</v>
      </c>
      <c r="C27" s="112">
        <v>3649547</v>
      </c>
      <c r="D27" s="106">
        <f t="shared" si="0"/>
        <v>122.3</v>
      </c>
      <c r="E27" s="112">
        <v>0</v>
      </c>
      <c r="F27" s="112">
        <v>0</v>
      </c>
      <c r="G27" s="106" t="str">
        <f t="shared" si="6"/>
        <v>　　－　　</v>
      </c>
      <c r="H27" s="112">
        <v>347983</v>
      </c>
      <c r="I27" s="112">
        <v>321642</v>
      </c>
      <c r="J27" s="106">
        <f t="shared" si="2"/>
        <v>108.2</v>
      </c>
      <c r="K27" s="105">
        <f t="shared" si="3"/>
        <v>4812821</v>
      </c>
      <c r="L27" s="105">
        <f t="shared" si="4"/>
        <v>3971189</v>
      </c>
      <c r="M27" s="107">
        <f t="shared" si="5"/>
        <v>121.2</v>
      </c>
      <c r="N27" s="110"/>
    </row>
    <row r="28" spans="1:13" ht="16.5" customHeight="1">
      <c r="A28" s="108" t="s">
        <v>113</v>
      </c>
      <c r="B28" s="103">
        <v>161272</v>
      </c>
      <c r="C28" s="103">
        <v>156438</v>
      </c>
      <c r="D28" s="106">
        <f t="shared" si="0"/>
        <v>103.1</v>
      </c>
      <c r="E28" s="103">
        <v>20300</v>
      </c>
      <c r="F28" s="103">
        <v>43167</v>
      </c>
      <c r="G28" s="106">
        <f t="shared" si="6"/>
        <v>47</v>
      </c>
      <c r="H28" s="103">
        <v>3765447</v>
      </c>
      <c r="I28" s="103">
        <v>3864919</v>
      </c>
      <c r="J28" s="107">
        <f t="shared" si="2"/>
        <v>97.4</v>
      </c>
      <c r="K28" s="111">
        <f t="shared" si="3"/>
        <v>3947019</v>
      </c>
      <c r="L28" s="111">
        <f t="shared" si="4"/>
        <v>4064524</v>
      </c>
      <c r="M28" s="107">
        <f t="shared" si="5"/>
        <v>97.1</v>
      </c>
    </row>
    <row r="29" spans="1:13" ht="15" customHeight="1">
      <c r="A29" s="113" t="s">
        <v>191</v>
      </c>
      <c r="B29" s="114">
        <f>SUM(B4:B28)</f>
        <v>204241364</v>
      </c>
      <c r="C29" s="114">
        <f>SUM(C4:C28)</f>
        <v>163847029</v>
      </c>
      <c r="D29" s="115">
        <f t="shared" si="0"/>
        <v>124.7</v>
      </c>
      <c r="E29" s="114">
        <f>SUM(E4:E28)</f>
        <v>2083711</v>
      </c>
      <c r="F29" s="114">
        <f>SUM(F4:F28)</f>
        <v>2857320</v>
      </c>
      <c r="G29" s="115">
        <f t="shared" si="6"/>
        <v>72.9</v>
      </c>
      <c r="H29" s="114">
        <f>SUM(H4:H28)</f>
        <v>247104979</v>
      </c>
      <c r="I29" s="114">
        <f>SUM(I4:I28)</f>
        <v>250201467</v>
      </c>
      <c r="J29" s="115">
        <f t="shared" si="2"/>
        <v>98.8</v>
      </c>
      <c r="K29" s="114">
        <f>SUM(K4:K28)</f>
        <v>453430054</v>
      </c>
      <c r="L29" s="114">
        <f>SUM(L4:L28)</f>
        <v>416905816</v>
      </c>
      <c r="M29" s="115">
        <f t="shared" si="5"/>
        <v>108.8</v>
      </c>
    </row>
    <row r="30" spans="1:13" ht="16.5" customHeight="1">
      <c r="A30" s="104" t="s">
        <v>164</v>
      </c>
      <c r="B30" s="116">
        <v>507095</v>
      </c>
      <c r="C30" s="103">
        <v>399640</v>
      </c>
      <c r="D30" s="117">
        <f t="shared" si="0"/>
        <v>126.9</v>
      </c>
      <c r="E30" s="103">
        <v>0</v>
      </c>
      <c r="F30" s="116">
        <v>0</v>
      </c>
      <c r="G30" s="107" t="str">
        <f t="shared" si="6"/>
        <v>　　－　　</v>
      </c>
      <c r="H30" s="116">
        <v>2653824</v>
      </c>
      <c r="I30" s="103">
        <v>3643951</v>
      </c>
      <c r="J30" s="117">
        <f t="shared" si="2"/>
        <v>72.8</v>
      </c>
      <c r="K30" s="111">
        <f aca="true" t="shared" si="7" ref="K30:K54">+B30+E30+H30</f>
        <v>3160919</v>
      </c>
      <c r="L30" s="118">
        <f aca="true" t="shared" si="8" ref="L30:L54">+C30+F30+I30</f>
        <v>4043591</v>
      </c>
      <c r="M30" s="107">
        <f t="shared" si="5"/>
        <v>78.2</v>
      </c>
    </row>
    <row r="31" spans="1:13" s="110" customFormat="1" ht="16.5" customHeight="1">
      <c r="A31" s="104" t="s">
        <v>166</v>
      </c>
      <c r="B31" s="116">
        <v>185517</v>
      </c>
      <c r="C31" s="103">
        <v>107387</v>
      </c>
      <c r="D31" s="117">
        <f t="shared" si="0"/>
        <v>172.8</v>
      </c>
      <c r="E31" s="103">
        <v>1905</v>
      </c>
      <c r="F31" s="116">
        <v>2474</v>
      </c>
      <c r="G31" s="107">
        <f t="shared" si="6"/>
        <v>77</v>
      </c>
      <c r="H31" s="116">
        <v>3417821</v>
      </c>
      <c r="I31" s="103">
        <v>3177287</v>
      </c>
      <c r="J31" s="117">
        <f t="shared" si="2"/>
        <v>107.6</v>
      </c>
      <c r="K31" s="111">
        <f t="shared" si="7"/>
        <v>3605243</v>
      </c>
      <c r="L31" s="118">
        <f t="shared" si="8"/>
        <v>3287148</v>
      </c>
      <c r="M31" s="107">
        <f t="shared" si="5"/>
        <v>109.7</v>
      </c>
    </row>
    <row r="32" spans="1:13" ht="16.5" customHeight="1">
      <c r="A32" s="108" t="s">
        <v>167</v>
      </c>
      <c r="B32" s="103">
        <v>4159524</v>
      </c>
      <c r="C32" s="103">
        <v>3324130</v>
      </c>
      <c r="D32" s="106">
        <f t="shared" si="0"/>
        <v>125.1</v>
      </c>
      <c r="E32" s="103">
        <v>0</v>
      </c>
      <c r="F32" s="103">
        <v>0</v>
      </c>
      <c r="G32" s="106" t="str">
        <f t="shared" si="6"/>
        <v>　　－　　</v>
      </c>
      <c r="H32" s="103">
        <v>0</v>
      </c>
      <c r="I32" s="103">
        <v>0</v>
      </c>
      <c r="J32" s="107" t="str">
        <f t="shared" si="2"/>
        <v>　　－　　</v>
      </c>
      <c r="K32" s="111">
        <f t="shared" si="7"/>
        <v>4159524</v>
      </c>
      <c r="L32" s="111">
        <f t="shared" si="8"/>
        <v>3324130</v>
      </c>
      <c r="M32" s="107">
        <f t="shared" si="5"/>
        <v>125.1</v>
      </c>
    </row>
    <row r="33" spans="1:13" ht="16.5" customHeight="1">
      <c r="A33" s="108" t="s">
        <v>115</v>
      </c>
      <c r="B33" s="103">
        <v>783434</v>
      </c>
      <c r="C33" s="103">
        <v>561428</v>
      </c>
      <c r="D33" s="106">
        <f t="shared" si="0"/>
        <v>139.5</v>
      </c>
      <c r="E33" s="103">
        <v>40305</v>
      </c>
      <c r="F33" s="103">
        <v>32329</v>
      </c>
      <c r="G33" s="106">
        <f t="shared" si="6"/>
        <v>124.7</v>
      </c>
      <c r="H33" s="103">
        <v>2346091</v>
      </c>
      <c r="I33" s="103">
        <v>2376456</v>
      </c>
      <c r="J33" s="107">
        <f t="shared" si="2"/>
        <v>98.7</v>
      </c>
      <c r="K33" s="111">
        <f t="shared" si="7"/>
        <v>3169830</v>
      </c>
      <c r="L33" s="111">
        <f t="shared" si="8"/>
        <v>2970213</v>
      </c>
      <c r="M33" s="107">
        <f t="shared" si="5"/>
        <v>106.7</v>
      </c>
    </row>
    <row r="34" spans="1:13" ht="16.5" customHeight="1">
      <c r="A34" s="108" t="s">
        <v>169</v>
      </c>
      <c r="B34" s="103">
        <v>353734</v>
      </c>
      <c r="C34" s="103">
        <v>295492</v>
      </c>
      <c r="D34" s="106">
        <f t="shared" si="0"/>
        <v>119.7</v>
      </c>
      <c r="E34" s="103">
        <v>53</v>
      </c>
      <c r="F34" s="103">
        <v>0</v>
      </c>
      <c r="G34" s="106" t="str">
        <f t="shared" si="6"/>
        <v>　　－　　</v>
      </c>
      <c r="H34" s="103">
        <v>2458912</v>
      </c>
      <c r="I34" s="103">
        <v>2386641</v>
      </c>
      <c r="J34" s="107">
        <f t="shared" si="2"/>
        <v>103</v>
      </c>
      <c r="K34" s="111">
        <f t="shared" si="7"/>
        <v>2812699</v>
      </c>
      <c r="L34" s="111">
        <f t="shared" si="8"/>
        <v>2682133</v>
      </c>
      <c r="M34" s="107">
        <f t="shared" si="5"/>
        <v>104.9</v>
      </c>
    </row>
    <row r="35" spans="1:13" ht="16.5" customHeight="1">
      <c r="A35" s="108" t="s">
        <v>9</v>
      </c>
      <c r="B35" s="103">
        <v>2844914</v>
      </c>
      <c r="C35" s="103">
        <v>1938372</v>
      </c>
      <c r="D35" s="106">
        <f t="shared" si="0"/>
        <v>146.8</v>
      </c>
      <c r="E35" s="103">
        <v>22644</v>
      </c>
      <c r="F35" s="103">
        <v>16665</v>
      </c>
      <c r="G35" s="106">
        <f t="shared" si="6"/>
        <v>135.9</v>
      </c>
      <c r="H35" s="103">
        <v>220017</v>
      </c>
      <c r="I35" s="103">
        <v>209393</v>
      </c>
      <c r="J35" s="107">
        <f t="shared" si="2"/>
        <v>105.1</v>
      </c>
      <c r="K35" s="111">
        <f t="shared" si="7"/>
        <v>3087575</v>
      </c>
      <c r="L35" s="111">
        <f t="shared" si="8"/>
        <v>2164430</v>
      </c>
      <c r="M35" s="107">
        <f t="shared" si="5"/>
        <v>142.7</v>
      </c>
    </row>
    <row r="36" spans="1:13" ht="16.5" customHeight="1">
      <c r="A36" s="108" t="s">
        <v>170</v>
      </c>
      <c r="B36" s="103">
        <v>2568808</v>
      </c>
      <c r="C36" s="103">
        <v>2296218</v>
      </c>
      <c r="D36" s="106">
        <f aca="true" t="shared" si="9" ref="D36:D56">IF(OR(B36=0,C36=0),"　　－　　",ROUND(B36/C36*100,1))</f>
        <v>111.9</v>
      </c>
      <c r="E36" s="103">
        <v>0</v>
      </c>
      <c r="F36" s="103">
        <v>0</v>
      </c>
      <c r="G36" s="106" t="str">
        <f t="shared" si="6"/>
        <v>　　－　　</v>
      </c>
      <c r="H36" s="103">
        <v>171620</v>
      </c>
      <c r="I36" s="103">
        <v>160026</v>
      </c>
      <c r="J36" s="107">
        <f aca="true" t="shared" si="10" ref="J36:J56">IF(OR(H36=0,I36=0),"　　－　　",ROUND(H36/I36*100,1))</f>
        <v>107.2</v>
      </c>
      <c r="K36" s="111">
        <f t="shared" si="7"/>
        <v>2740428</v>
      </c>
      <c r="L36" s="111">
        <f t="shared" si="8"/>
        <v>2456244</v>
      </c>
      <c r="M36" s="107">
        <f aca="true" t="shared" si="11" ref="M36:M56">IF(OR(K36=0,L36=0),"　　－　　",ROUND(K36/L36*100,1))</f>
        <v>111.6</v>
      </c>
    </row>
    <row r="37" spans="1:13" ht="16.5" customHeight="1">
      <c r="A37" s="108" t="s">
        <v>172</v>
      </c>
      <c r="B37" s="103">
        <v>179811</v>
      </c>
      <c r="C37" s="103">
        <v>122167</v>
      </c>
      <c r="D37" s="106">
        <f t="shared" si="9"/>
        <v>147.2</v>
      </c>
      <c r="E37" s="103">
        <v>2705</v>
      </c>
      <c r="F37" s="103">
        <v>342</v>
      </c>
      <c r="G37" s="106">
        <f t="shared" si="6"/>
        <v>790.9</v>
      </c>
      <c r="H37" s="103">
        <v>2708093</v>
      </c>
      <c r="I37" s="103">
        <v>2689419</v>
      </c>
      <c r="J37" s="107">
        <f t="shared" si="10"/>
        <v>100.7</v>
      </c>
      <c r="K37" s="111">
        <f t="shared" si="7"/>
        <v>2890609</v>
      </c>
      <c r="L37" s="111">
        <f t="shared" si="8"/>
        <v>2811928</v>
      </c>
      <c r="M37" s="107">
        <f t="shared" si="11"/>
        <v>102.8</v>
      </c>
    </row>
    <row r="38" spans="1:13" ht="16.5" customHeight="1">
      <c r="A38" s="104" t="s">
        <v>10</v>
      </c>
      <c r="B38" s="103">
        <v>2416591</v>
      </c>
      <c r="C38" s="103">
        <v>2288439</v>
      </c>
      <c r="D38" s="106">
        <f t="shared" si="9"/>
        <v>105.6</v>
      </c>
      <c r="E38" s="103">
        <v>0</v>
      </c>
      <c r="F38" s="103">
        <v>0</v>
      </c>
      <c r="G38" s="106" t="str">
        <f t="shared" si="6"/>
        <v>　　－　　</v>
      </c>
      <c r="H38" s="103">
        <v>0</v>
      </c>
      <c r="I38" s="103">
        <v>0</v>
      </c>
      <c r="J38" s="107" t="str">
        <f t="shared" si="10"/>
        <v>　　－　　</v>
      </c>
      <c r="K38" s="111">
        <f t="shared" si="7"/>
        <v>2416591</v>
      </c>
      <c r="L38" s="111">
        <f t="shared" si="8"/>
        <v>2288439</v>
      </c>
      <c r="M38" s="107">
        <f t="shared" si="11"/>
        <v>105.6</v>
      </c>
    </row>
    <row r="39" spans="1:13" ht="16.5" customHeight="1">
      <c r="A39" s="108" t="s">
        <v>120</v>
      </c>
      <c r="B39" s="103">
        <v>821632</v>
      </c>
      <c r="C39" s="103">
        <v>642435</v>
      </c>
      <c r="D39" s="106">
        <f t="shared" si="9"/>
        <v>127.9</v>
      </c>
      <c r="E39" s="103">
        <v>0</v>
      </c>
      <c r="F39" s="103">
        <v>0</v>
      </c>
      <c r="G39" s="106" t="str">
        <f t="shared" si="6"/>
        <v>　　－　　</v>
      </c>
      <c r="H39" s="103">
        <v>1458874</v>
      </c>
      <c r="I39" s="103">
        <v>1486395</v>
      </c>
      <c r="J39" s="107">
        <f t="shared" si="10"/>
        <v>98.1</v>
      </c>
      <c r="K39" s="111">
        <f t="shared" si="7"/>
        <v>2280506</v>
      </c>
      <c r="L39" s="111">
        <f t="shared" si="8"/>
        <v>2128830</v>
      </c>
      <c r="M39" s="107">
        <f t="shared" si="11"/>
        <v>107.1</v>
      </c>
    </row>
    <row r="40" spans="1:13" ht="16.5" customHeight="1">
      <c r="A40" s="108" t="s">
        <v>174</v>
      </c>
      <c r="B40" s="103">
        <v>664378</v>
      </c>
      <c r="C40" s="103">
        <v>374673</v>
      </c>
      <c r="D40" s="106">
        <f t="shared" si="9"/>
        <v>177.3</v>
      </c>
      <c r="E40" s="103">
        <v>759</v>
      </c>
      <c r="F40" s="103">
        <v>465</v>
      </c>
      <c r="G40" s="106">
        <f t="shared" si="6"/>
        <v>163.2</v>
      </c>
      <c r="H40" s="103">
        <v>1604406</v>
      </c>
      <c r="I40" s="103">
        <v>1580132</v>
      </c>
      <c r="J40" s="107">
        <f t="shared" si="10"/>
        <v>101.5</v>
      </c>
      <c r="K40" s="111">
        <f t="shared" si="7"/>
        <v>2269543</v>
      </c>
      <c r="L40" s="111">
        <f t="shared" si="8"/>
        <v>1955270</v>
      </c>
      <c r="M40" s="107">
        <f t="shared" si="11"/>
        <v>116.1</v>
      </c>
    </row>
    <row r="41" spans="1:13" ht="16.5" customHeight="1">
      <c r="A41" s="108" t="s">
        <v>121</v>
      </c>
      <c r="B41" s="103">
        <v>2853615</v>
      </c>
      <c r="C41" s="103">
        <v>2527609</v>
      </c>
      <c r="D41" s="106">
        <f t="shared" si="9"/>
        <v>112.9</v>
      </c>
      <c r="E41" s="103">
        <v>0</v>
      </c>
      <c r="F41" s="103">
        <v>0</v>
      </c>
      <c r="G41" s="106" t="str">
        <f t="shared" si="6"/>
        <v>　　－　　</v>
      </c>
      <c r="H41" s="103">
        <v>151817</v>
      </c>
      <c r="I41" s="103">
        <v>92953</v>
      </c>
      <c r="J41" s="107">
        <f t="shared" si="10"/>
        <v>163.3</v>
      </c>
      <c r="K41" s="111">
        <f t="shared" si="7"/>
        <v>3005432</v>
      </c>
      <c r="L41" s="111">
        <f t="shared" si="8"/>
        <v>2620562</v>
      </c>
      <c r="M41" s="107">
        <f t="shared" si="11"/>
        <v>114.7</v>
      </c>
    </row>
    <row r="42" spans="1:13" ht="16.5" customHeight="1">
      <c r="A42" s="108" t="s">
        <v>119</v>
      </c>
      <c r="B42" s="103">
        <v>2221252</v>
      </c>
      <c r="C42" s="103">
        <v>1957713</v>
      </c>
      <c r="D42" s="106">
        <f t="shared" si="9"/>
        <v>113.5</v>
      </c>
      <c r="E42" s="103">
        <v>0</v>
      </c>
      <c r="F42" s="103">
        <v>0</v>
      </c>
      <c r="G42" s="106" t="str">
        <f t="shared" si="6"/>
        <v>　　－　　</v>
      </c>
      <c r="H42" s="103">
        <v>155084</v>
      </c>
      <c r="I42" s="103">
        <v>245458</v>
      </c>
      <c r="J42" s="107">
        <f t="shared" si="10"/>
        <v>63.2</v>
      </c>
      <c r="K42" s="111">
        <f t="shared" si="7"/>
        <v>2376336</v>
      </c>
      <c r="L42" s="111">
        <f t="shared" si="8"/>
        <v>2203171</v>
      </c>
      <c r="M42" s="107">
        <f t="shared" si="11"/>
        <v>107.9</v>
      </c>
    </row>
    <row r="43" spans="1:13" ht="16.5" customHeight="1">
      <c r="A43" s="108" t="s">
        <v>128</v>
      </c>
      <c r="B43" s="103">
        <v>268705</v>
      </c>
      <c r="C43" s="103">
        <v>209948</v>
      </c>
      <c r="D43" s="106">
        <f t="shared" si="9"/>
        <v>128</v>
      </c>
      <c r="E43" s="103">
        <v>7100</v>
      </c>
      <c r="F43" s="103">
        <v>7730</v>
      </c>
      <c r="G43" s="106">
        <f t="shared" si="6"/>
        <v>91.8</v>
      </c>
      <c r="H43" s="103">
        <v>1436079</v>
      </c>
      <c r="I43" s="103">
        <v>1391057</v>
      </c>
      <c r="J43" s="107">
        <f t="shared" si="10"/>
        <v>103.2</v>
      </c>
      <c r="K43" s="111">
        <f t="shared" si="7"/>
        <v>1711884</v>
      </c>
      <c r="L43" s="111">
        <f t="shared" si="8"/>
        <v>1608735</v>
      </c>
      <c r="M43" s="107">
        <f t="shared" si="11"/>
        <v>106.4</v>
      </c>
    </row>
    <row r="44" spans="1:13" ht="16.5" customHeight="1">
      <c r="A44" s="108" t="s">
        <v>176</v>
      </c>
      <c r="B44" s="103">
        <v>425880</v>
      </c>
      <c r="C44" s="103">
        <v>254826</v>
      </c>
      <c r="D44" s="106">
        <f t="shared" si="9"/>
        <v>167.1</v>
      </c>
      <c r="E44" s="103">
        <v>0</v>
      </c>
      <c r="F44" s="103">
        <v>0</v>
      </c>
      <c r="G44" s="106" t="str">
        <f t="shared" si="6"/>
        <v>　　－　　</v>
      </c>
      <c r="H44" s="103">
        <v>1564557</v>
      </c>
      <c r="I44" s="103">
        <v>1465805</v>
      </c>
      <c r="J44" s="107">
        <f t="shared" si="10"/>
        <v>106.7</v>
      </c>
      <c r="K44" s="111">
        <f t="shared" si="7"/>
        <v>1990437</v>
      </c>
      <c r="L44" s="111">
        <f t="shared" si="8"/>
        <v>1720631</v>
      </c>
      <c r="M44" s="107">
        <f t="shared" si="11"/>
        <v>115.7</v>
      </c>
    </row>
    <row r="45" spans="1:13" ht="16.5" customHeight="1">
      <c r="A45" s="108" t="s">
        <v>11</v>
      </c>
      <c r="B45" s="103">
        <v>3056819</v>
      </c>
      <c r="C45" s="103">
        <v>1842083</v>
      </c>
      <c r="D45" s="106">
        <f t="shared" si="9"/>
        <v>165.9</v>
      </c>
      <c r="E45" s="103">
        <v>0</v>
      </c>
      <c r="F45" s="103">
        <v>0</v>
      </c>
      <c r="G45" s="106" t="str">
        <f t="shared" si="6"/>
        <v>　　－　　</v>
      </c>
      <c r="H45" s="103">
        <v>0</v>
      </c>
      <c r="I45" s="103">
        <v>0</v>
      </c>
      <c r="J45" s="107" t="str">
        <f t="shared" si="10"/>
        <v>　　－　　</v>
      </c>
      <c r="K45" s="111">
        <f t="shared" si="7"/>
        <v>3056819</v>
      </c>
      <c r="L45" s="111">
        <f t="shared" si="8"/>
        <v>1842083</v>
      </c>
      <c r="M45" s="107">
        <f t="shared" si="11"/>
        <v>165.9</v>
      </c>
    </row>
    <row r="46" spans="1:13" ht="16.5" customHeight="1">
      <c r="A46" s="108" t="s">
        <v>12</v>
      </c>
      <c r="B46" s="103">
        <v>2446311</v>
      </c>
      <c r="C46" s="103">
        <v>1948663</v>
      </c>
      <c r="D46" s="106">
        <f t="shared" si="9"/>
        <v>125.5</v>
      </c>
      <c r="E46" s="103">
        <v>0</v>
      </c>
      <c r="F46" s="103">
        <v>3714</v>
      </c>
      <c r="G46" s="106" t="str">
        <f t="shared" si="6"/>
        <v>　　－　　</v>
      </c>
      <c r="H46" s="103">
        <v>48964</v>
      </c>
      <c r="I46" s="103">
        <v>73767</v>
      </c>
      <c r="J46" s="107">
        <f t="shared" si="10"/>
        <v>66.4</v>
      </c>
      <c r="K46" s="111">
        <f t="shared" si="7"/>
        <v>2495275</v>
      </c>
      <c r="L46" s="111">
        <f t="shared" si="8"/>
        <v>2026144</v>
      </c>
      <c r="M46" s="107">
        <f t="shared" si="11"/>
        <v>123.2</v>
      </c>
    </row>
    <row r="47" spans="1:13" ht="16.5" customHeight="1">
      <c r="A47" s="104" t="s">
        <v>296</v>
      </c>
      <c r="B47" s="103">
        <v>0</v>
      </c>
      <c r="C47" s="103">
        <v>124311</v>
      </c>
      <c r="D47" s="106" t="str">
        <f t="shared" si="9"/>
        <v>　　－　　</v>
      </c>
      <c r="E47" s="103">
        <v>0</v>
      </c>
      <c r="F47" s="103">
        <v>0</v>
      </c>
      <c r="G47" s="106" t="str">
        <f t="shared" si="6"/>
        <v>　　－　　</v>
      </c>
      <c r="H47" s="103">
        <v>1741720</v>
      </c>
      <c r="I47" s="103">
        <v>9667035</v>
      </c>
      <c r="J47" s="106">
        <f t="shared" si="10"/>
        <v>18</v>
      </c>
      <c r="K47" s="105">
        <f t="shared" si="7"/>
        <v>1741720</v>
      </c>
      <c r="L47" s="105">
        <f t="shared" si="8"/>
        <v>9791346</v>
      </c>
      <c r="M47" s="107">
        <f t="shared" si="11"/>
        <v>17.8</v>
      </c>
    </row>
    <row r="48" spans="1:13" ht="16.5" customHeight="1">
      <c r="A48" s="108" t="s">
        <v>178</v>
      </c>
      <c r="B48" s="103">
        <v>1371955</v>
      </c>
      <c r="C48" s="103">
        <v>1602385</v>
      </c>
      <c r="D48" s="106">
        <f t="shared" si="9"/>
        <v>85.6</v>
      </c>
      <c r="E48" s="103">
        <v>0</v>
      </c>
      <c r="F48" s="103">
        <v>0</v>
      </c>
      <c r="G48" s="106" t="str">
        <f t="shared" si="6"/>
        <v>　　－　　</v>
      </c>
      <c r="H48" s="103">
        <v>116</v>
      </c>
      <c r="I48" s="103">
        <v>180</v>
      </c>
      <c r="J48" s="107">
        <f t="shared" si="10"/>
        <v>64.4</v>
      </c>
      <c r="K48" s="111">
        <f t="shared" si="7"/>
        <v>1372071</v>
      </c>
      <c r="L48" s="111">
        <f t="shared" si="8"/>
        <v>1602565</v>
      </c>
      <c r="M48" s="107">
        <f t="shared" si="11"/>
        <v>85.6</v>
      </c>
    </row>
    <row r="49" spans="1:13" ht="16.5" customHeight="1">
      <c r="A49" s="108" t="s">
        <v>131</v>
      </c>
      <c r="B49" s="112">
        <v>721316</v>
      </c>
      <c r="C49" s="112">
        <v>414798</v>
      </c>
      <c r="D49" s="106">
        <f t="shared" si="9"/>
        <v>173.9</v>
      </c>
      <c r="E49" s="112">
        <v>40986</v>
      </c>
      <c r="F49" s="112">
        <v>0</v>
      </c>
      <c r="G49" s="106" t="str">
        <f t="shared" si="6"/>
        <v>　　－　　</v>
      </c>
      <c r="H49" s="112">
        <v>906464</v>
      </c>
      <c r="I49" s="112">
        <v>784101</v>
      </c>
      <c r="J49" s="107">
        <f t="shared" si="10"/>
        <v>115.6</v>
      </c>
      <c r="K49" s="111">
        <f t="shared" si="7"/>
        <v>1668766</v>
      </c>
      <c r="L49" s="111">
        <f t="shared" si="8"/>
        <v>1198899</v>
      </c>
      <c r="M49" s="107">
        <f t="shared" si="11"/>
        <v>139.2</v>
      </c>
    </row>
    <row r="50" spans="1:13" ht="16.5" customHeight="1">
      <c r="A50" s="108" t="s">
        <v>127</v>
      </c>
      <c r="B50" s="103">
        <v>1308304</v>
      </c>
      <c r="C50" s="103">
        <v>1048002</v>
      </c>
      <c r="D50" s="106">
        <f t="shared" si="9"/>
        <v>124.8</v>
      </c>
      <c r="E50" s="103">
        <v>0</v>
      </c>
      <c r="F50" s="103">
        <v>0</v>
      </c>
      <c r="G50" s="106" t="str">
        <f t="shared" si="6"/>
        <v>　　－　　</v>
      </c>
      <c r="H50" s="103">
        <v>289252</v>
      </c>
      <c r="I50" s="103">
        <v>298198</v>
      </c>
      <c r="J50" s="107">
        <f t="shared" si="10"/>
        <v>97</v>
      </c>
      <c r="K50" s="111">
        <f t="shared" si="7"/>
        <v>1597556</v>
      </c>
      <c r="L50" s="111">
        <f t="shared" si="8"/>
        <v>1346200</v>
      </c>
      <c r="M50" s="107">
        <f t="shared" si="11"/>
        <v>118.7</v>
      </c>
    </row>
    <row r="51" spans="1:13" ht="16.5" customHeight="1">
      <c r="A51" s="108" t="s">
        <v>129</v>
      </c>
      <c r="B51" s="103">
        <v>478950</v>
      </c>
      <c r="C51" s="103">
        <v>317966</v>
      </c>
      <c r="D51" s="106">
        <f t="shared" si="9"/>
        <v>150.6</v>
      </c>
      <c r="E51" s="103">
        <v>0</v>
      </c>
      <c r="F51" s="103">
        <v>0</v>
      </c>
      <c r="G51" s="106" t="str">
        <f t="shared" si="6"/>
        <v>　　－　　</v>
      </c>
      <c r="H51" s="103">
        <v>1082809</v>
      </c>
      <c r="I51" s="103">
        <v>1083070</v>
      </c>
      <c r="J51" s="107">
        <f t="shared" si="10"/>
        <v>100</v>
      </c>
      <c r="K51" s="111">
        <f t="shared" si="7"/>
        <v>1561759</v>
      </c>
      <c r="L51" s="111">
        <f t="shared" si="8"/>
        <v>1401036</v>
      </c>
      <c r="M51" s="107">
        <f t="shared" si="11"/>
        <v>111.5</v>
      </c>
    </row>
    <row r="52" spans="1:13" ht="16.5" customHeight="1">
      <c r="A52" s="108" t="s">
        <v>180</v>
      </c>
      <c r="B52" s="103">
        <v>778991</v>
      </c>
      <c r="C52" s="103">
        <v>581549</v>
      </c>
      <c r="D52" s="106">
        <f t="shared" si="9"/>
        <v>134</v>
      </c>
      <c r="E52" s="103">
        <v>0</v>
      </c>
      <c r="F52" s="103">
        <v>0</v>
      </c>
      <c r="G52" s="106" t="str">
        <f t="shared" si="6"/>
        <v>　　－　　</v>
      </c>
      <c r="H52" s="103">
        <v>725434</v>
      </c>
      <c r="I52" s="103">
        <v>762476</v>
      </c>
      <c r="J52" s="107">
        <f t="shared" si="10"/>
        <v>95.1</v>
      </c>
      <c r="K52" s="111">
        <f t="shared" si="7"/>
        <v>1504425</v>
      </c>
      <c r="L52" s="111">
        <f t="shared" si="8"/>
        <v>1344025</v>
      </c>
      <c r="M52" s="107">
        <f t="shared" si="11"/>
        <v>111.9</v>
      </c>
    </row>
    <row r="53" spans="1:13" ht="16.5" customHeight="1">
      <c r="A53" s="108" t="s">
        <v>132</v>
      </c>
      <c r="B53" s="103">
        <v>857912</v>
      </c>
      <c r="C53" s="103">
        <v>548188</v>
      </c>
      <c r="D53" s="106">
        <f t="shared" si="9"/>
        <v>156.5</v>
      </c>
      <c r="E53" s="103">
        <v>10579</v>
      </c>
      <c r="F53" s="103">
        <v>17467</v>
      </c>
      <c r="G53" s="106">
        <f t="shared" si="6"/>
        <v>60.6</v>
      </c>
      <c r="H53" s="103">
        <v>313786</v>
      </c>
      <c r="I53" s="103">
        <v>373575</v>
      </c>
      <c r="J53" s="107">
        <f t="shared" si="10"/>
        <v>84</v>
      </c>
      <c r="K53" s="111">
        <f t="shared" si="7"/>
        <v>1182277</v>
      </c>
      <c r="L53" s="111">
        <f t="shared" si="8"/>
        <v>939230</v>
      </c>
      <c r="M53" s="107">
        <f t="shared" si="11"/>
        <v>125.9</v>
      </c>
    </row>
    <row r="54" spans="1:13" ht="16.5" customHeight="1">
      <c r="A54" s="108" t="s">
        <v>133</v>
      </c>
      <c r="B54" s="103">
        <v>170290</v>
      </c>
      <c r="C54" s="103">
        <v>154749</v>
      </c>
      <c r="D54" s="106">
        <f t="shared" si="9"/>
        <v>110</v>
      </c>
      <c r="E54" s="103">
        <v>0</v>
      </c>
      <c r="F54" s="103">
        <v>0</v>
      </c>
      <c r="G54" s="106" t="str">
        <f t="shared" si="6"/>
        <v>　　－　　</v>
      </c>
      <c r="H54" s="103">
        <v>776660</v>
      </c>
      <c r="I54" s="103">
        <v>933555</v>
      </c>
      <c r="J54" s="107">
        <f t="shared" si="10"/>
        <v>83.2</v>
      </c>
      <c r="K54" s="111">
        <f t="shared" si="7"/>
        <v>946950</v>
      </c>
      <c r="L54" s="111">
        <f t="shared" si="8"/>
        <v>1088304</v>
      </c>
      <c r="M54" s="107">
        <f t="shared" si="11"/>
        <v>87</v>
      </c>
    </row>
    <row r="55" spans="1:13" ht="15" customHeight="1">
      <c r="A55" s="113" t="s">
        <v>191</v>
      </c>
      <c r="B55" s="114">
        <f>SUM(B30:B54)</f>
        <v>32445738</v>
      </c>
      <c r="C55" s="114">
        <f>SUM(C30:C54)</f>
        <v>25883171</v>
      </c>
      <c r="D55" s="115">
        <f t="shared" si="9"/>
        <v>125.4</v>
      </c>
      <c r="E55" s="114">
        <f>SUM(E30:E54)</f>
        <v>127036</v>
      </c>
      <c r="F55" s="114">
        <f>SUM(F30:F54)</f>
        <v>81186</v>
      </c>
      <c r="G55" s="115">
        <f t="shared" si="6"/>
        <v>156.5</v>
      </c>
      <c r="H55" s="114">
        <f>SUM(H30:H54)</f>
        <v>26232400</v>
      </c>
      <c r="I55" s="114">
        <f>SUM(I30:I54)</f>
        <v>34880930</v>
      </c>
      <c r="J55" s="115">
        <f t="shared" si="10"/>
        <v>75.2</v>
      </c>
      <c r="K55" s="114">
        <f>SUM(K30:K54)</f>
        <v>58805174</v>
      </c>
      <c r="L55" s="114">
        <f>SUM(L30:L54)</f>
        <v>60845287</v>
      </c>
      <c r="M55" s="115">
        <f t="shared" si="11"/>
        <v>96.6</v>
      </c>
    </row>
    <row r="56" spans="1:15" ht="15.75" customHeight="1">
      <c r="A56" s="113" t="s">
        <v>192</v>
      </c>
      <c r="B56" s="114">
        <f>B29+B55</f>
        <v>236687102</v>
      </c>
      <c r="C56" s="114">
        <f>C29+C55</f>
        <v>189730200</v>
      </c>
      <c r="D56" s="115">
        <f t="shared" si="9"/>
        <v>124.7</v>
      </c>
      <c r="E56" s="114">
        <f>E29+E55</f>
        <v>2210747</v>
      </c>
      <c r="F56" s="114">
        <f>F29+F55</f>
        <v>2938506</v>
      </c>
      <c r="G56" s="115">
        <f t="shared" si="6"/>
        <v>75.2</v>
      </c>
      <c r="H56" s="114">
        <f>H29+H55</f>
        <v>273337379</v>
      </c>
      <c r="I56" s="114">
        <f>I29+I55</f>
        <v>285082397</v>
      </c>
      <c r="J56" s="115">
        <f t="shared" si="10"/>
        <v>95.9</v>
      </c>
      <c r="K56" s="114">
        <f>K29+K55</f>
        <v>512235228</v>
      </c>
      <c r="L56" s="114">
        <f>L29+L55</f>
        <v>477751103</v>
      </c>
      <c r="M56" s="115">
        <f t="shared" si="11"/>
        <v>107.2</v>
      </c>
      <c r="N56" s="100"/>
      <c r="O56" s="110"/>
    </row>
    <row r="57" ht="15" customHeight="1"/>
  </sheetData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6"/>
  <sheetViews>
    <sheetView zoomScale="75" zoomScaleNormal="75" workbookViewId="0" topLeftCell="A1">
      <selection activeCell="A7" sqref="A7"/>
    </sheetView>
  </sheetViews>
  <sheetFormatPr defaultColWidth="11.19921875" defaultRowHeight="15"/>
  <cols>
    <col min="1" max="1" width="19.09765625" style="147" bestFit="1" customWidth="1"/>
    <col min="2" max="3" width="8.8984375" style="119" bestFit="1" customWidth="1"/>
    <col min="4" max="4" width="6.69921875" style="119" bestFit="1" customWidth="1"/>
    <col min="5" max="6" width="7.3984375" style="119" bestFit="1" customWidth="1"/>
    <col min="7" max="7" width="6.69921875" style="119" bestFit="1" customWidth="1"/>
    <col min="8" max="9" width="8.8984375" style="119" bestFit="1" customWidth="1"/>
    <col min="10" max="10" width="6.69921875" style="119" bestFit="1" customWidth="1"/>
    <col min="11" max="12" width="8.8984375" style="119" bestFit="1" customWidth="1"/>
    <col min="13" max="13" width="4.5" style="119" bestFit="1" customWidth="1"/>
    <col min="14" max="16384" width="7.59765625" style="119" customWidth="1"/>
  </cols>
  <sheetData>
    <row r="1" spans="1:13" ht="17.25" customHeight="1">
      <c r="A1" s="215" t="s">
        <v>96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28" t="s">
        <v>97</v>
      </c>
    </row>
    <row r="2" spans="1:13" ht="16.5" customHeight="1">
      <c r="A2" s="120" t="s">
        <v>98</v>
      </c>
      <c r="B2" s="220" t="s">
        <v>99</v>
      </c>
      <c r="C2" s="221"/>
      <c r="D2" s="221"/>
      <c r="E2" s="220" t="s">
        <v>100</v>
      </c>
      <c r="F2" s="223"/>
      <c r="G2" s="224"/>
      <c r="H2" s="220" t="s">
        <v>0</v>
      </c>
      <c r="I2" s="223"/>
      <c r="J2" s="224"/>
      <c r="K2" s="220" t="s">
        <v>1</v>
      </c>
      <c r="L2" s="221"/>
      <c r="M2" s="222"/>
    </row>
    <row r="3" spans="1:14" ht="16.5" customHeight="1">
      <c r="A3" s="122"/>
      <c r="B3" s="123" t="s">
        <v>2</v>
      </c>
      <c r="C3" s="123" t="s">
        <v>3</v>
      </c>
      <c r="D3" s="121" t="s">
        <v>4</v>
      </c>
      <c r="E3" s="123" t="s">
        <v>5</v>
      </c>
      <c r="F3" s="123" t="s">
        <v>52</v>
      </c>
      <c r="G3" s="121" t="s">
        <v>4</v>
      </c>
      <c r="H3" s="123" t="s">
        <v>53</v>
      </c>
      <c r="I3" s="123" t="s">
        <v>54</v>
      </c>
      <c r="J3" s="123" t="s">
        <v>4</v>
      </c>
      <c r="K3" s="123" t="s">
        <v>53</v>
      </c>
      <c r="L3" s="121" t="s">
        <v>52</v>
      </c>
      <c r="M3" s="123" t="s">
        <v>4</v>
      </c>
      <c r="N3" s="124"/>
    </row>
    <row r="4" spans="1:13" ht="16.5" customHeight="1">
      <c r="A4" s="125" t="s">
        <v>55</v>
      </c>
      <c r="B4" s="127">
        <v>40546473</v>
      </c>
      <c r="C4" s="127">
        <v>20840667</v>
      </c>
      <c r="D4" s="128">
        <f aca="true" t="shared" si="0" ref="D4:D35">IF(OR(B4=0,C4=0),"　　－　　",ROUND(B4/C4*100,1))</f>
        <v>194.6</v>
      </c>
      <c r="E4" s="127">
        <v>1905472</v>
      </c>
      <c r="F4" s="127">
        <v>1569582</v>
      </c>
      <c r="G4" s="128">
        <f aca="true" t="shared" si="1" ref="G4:G13">IF(OR(E4=0,F4=0),"　　－　　",ROUND(E4/F4*100,1))</f>
        <v>121.4</v>
      </c>
      <c r="H4" s="127">
        <v>91921594</v>
      </c>
      <c r="I4" s="127">
        <v>91203337</v>
      </c>
      <c r="J4" s="128">
        <f aca="true" t="shared" si="2" ref="J4:J35">IF(OR(H4=0,I4=0),"　　－　　",ROUND(H4/I4*100,1))</f>
        <v>100.8</v>
      </c>
      <c r="K4" s="126">
        <f aca="true" t="shared" si="3" ref="K4:K28">+B4+E4+H4</f>
        <v>134373539</v>
      </c>
      <c r="L4" s="126">
        <f aca="true" t="shared" si="4" ref="L4:L28">+C4+F4+I4</f>
        <v>113613586</v>
      </c>
      <c r="M4" s="129">
        <f aca="true" t="shared" si="5" ref="M4:M35">IF(OR(K4=0,L4=0),"　　－　　",ROUND(K4/L4*100,1))</f>
        <v>118.3</v>
      </c>
    </row>
    <row r="5" spans="1:13" ht="16.5" customHeight="1">
      <c r="A5" s="125" t="s">
        <v>56</v>
      </c>
      <c r="B5" s="127">
        <v>24960395</v>
      </c>
      <c r="C5" s="127">
        <v>14611745</v>
      </c>
      <c r="D5" s="128">
        <f t="shared" si="0"/>
        <v>170.8</v>
      </c>
      <c r="E5" s="127">
        <v>327514</v>
      </c>
      <c r="F5" s="127">
        <v>350460</v>
      </c>
      <c r="G5" s="128">
        <f t="shared" si="1"/>
        <v>93.5</v>
      </c>
      <c r="H5" s="127">
        <v>46571148</v>
      </c>
      <c r="I5" s="127">
        <v>41474607</v>
      </c>
      <c r="J5" s="128">
        <f t="shared" si="2"/>
        <v>112.3</v>
      </c>
      <c r="K5" s="126">
        <f t="shared" si="3"/>
        <v>71859057</v>
      </c>
      <c r="L5" s="126">
        <f t="shared" si="4"/>
        <v>56436812</v>
      </c>
      <c r="M5" s="129">
        <f t="shared" si="5"/>
        <v>127.3</v>
      </c>
    </row>
    <row r="6" spans="1:13" ht="16.5" customHeight="1">
      <c r="A6" s="125" t="s">
        <v>57</v>
      </c>
      <c r="B6" s="127">
        <v>14325234</v>
      </c>
      <c r="C6" s="127">
        <v>7371944</v>
      </c>
      <c r="D6" s="128">
        <f t="shared" si="0"/>
        <v>194.3</v>
      </c>
      <c r="E6" s="127">
        <v>476878</v>
      </c>
      <c r="F6" s="127">
        <v>459823</v>
      </c>
      <c r="G6" s="128">
        <f t="shared" si="1"/>
        <v>103.7</v>
      </c>
      <c r="H6" s="127">
        <v>32181384</v>
      </c>
      <c r="I6" s="127">
        <v>35333636</v>
      </c>
      <c r="J6" s="128">
        <f t="shared" si="2"/>
        <v>91.1</v>
      </c>
      <c r="K6" s="126">
        <f t="shared" si="3"/>
        <v>46983496</v>
      </c>
      <c r="L6" s="126">
        <f t="shared" si="4"/>
        <v>43165403</v>
      </c>
      <c r="M6" s="129">
        <f t="shared" si="5"/>
        <v>108.8</v>
      </c>
    </row>
    <row r="7" spans="1:13" ht="16.5" customHeight="1">
      <c r="A7" s="125" t="s">
        <v>58</v>
      </c>
      <c r="B7" s="127">
        <v>15983277</v>
      </c>
      <c r="C7" s="127">
        <v>5933686</v>
      </c>
      <c r="D7" s="128">
        <f t="shared" si="0"/>
        <v>269.4</v>
      </c>
      <c r="E7" s="127">
        <v>7364</v>
      </c>
      <c r="F7" s="127">
        <v>5189</v>
      </c>
      <c r="G7" s="128">
        <f t="shared" si="1"/>
        <v>141.9</v>
      </c>
      <c r="H7" s="127">
        <v>6427478</v>
      </c>
      <c r="I7" s="127">
        <v>5039343</v>
      </c>
      <c r="J7" s="128">
        <f t="shared" si="2"/>
        <v>127.5</v>
      </c>
      <c r="K7" s="126">
        <f t="shared" si="3"/>
        <v>22418119</v>
      </c>
      <c r="L7" s="126">
        <f t="shared" si="4"/>
        <v>10978218</v>
      </c>
      <c r="M7" s="129">
        <f t="shared" si="5"/>
        <v>204.2</v>
      </c>
    </row>
    <row r="8" spans="1:13" ht="16.5" customHeight="1">
      <c r="A8" s="125" t="s">
        <v>59</v>
      </c>
      <c r="B8" s="127">
        <v>4227760</v>
      </c>
      <c r="C8" s="127">
        <v>2543910</v>
      </c>
      <c r="D8" s="128">
        <f t="shared" si="0"/>
        <v>166.2</v>
      </c>
      <c r="E8" s="127">
        <v>2005</v>
      </c>
      <c r="F8" s="127">
        <v>2511</v>
      </c>
      <c r="G8" s="128">
        <f t="shared" si="1"/>
        <v>79.8</v>
      </c>
      <c r="H8" s="127">
        <v>14021337</v>
      </c>
      <c r="I8" s="127">
        <v>14527545</v>
      </c>
      <c r="J8" s="128">
        <f t="shared" si="2"/>
        <v>96.5</v>
      </c>
      <c r="K8" s="126">
        <f t="shared" si="3"/>
        <v>18251102</v>
      </c>
      <c r="L8" s="126">
        <f t="shared" si="4"/>
        <v>17073966</v>
      </c>
      <c r="M8" s="129">
        <f t="shared" si="5"/>
        <v>106.9</v>
      </c>
    </row>
    <row r="9" spans="1:13" ht="16.5" customHeight="1">
      <c r="A9" s="125" t="s">
        <v>60</v>
      </c>
      <c r="B9" s="127">
        <v>5915781</v>
      </c>
      <c r="C9" s="127">
        <v>3927094</v>
      </c>
      <c r="D9" s="128">
        <f t="shared" si="0"/>
        <v>150.6</v>
      </c>
      <c r="E9" s="127">
        <v>654566</v>
      </c>
      <c r="F9" s="127">
        <v>105806</v>
      </c>
      <c r="G9" s="128">
        <f t="shared" si="1"/>
        <v>618.6</v>
      </c>
      <c r="H9" s="127">
        <v>15869753</v>
      </c>
      <c r="I9" s="127">
        <v>17919509</v>
      </c>
      <c r="J9" s="128">
        <f t="shared" si="2"/>
        <v>88.6</v>
      </c>
      <c r="K9" s="126">
        <f t="shared" si="3"/>
        <v>22440100</v>
      </c>
      <c r="L9" s="126">
        <f t="shared" si="4"/>
        <v>21952409</v>
      </c>
      <c r="M9" s="129">
        <f t="shared" si="5"/>
        <v>102.2</v>
      </c>
    </row>
    <row r="10" spans="1:13" ht="16.5" customHeight="1">
      <c r="A10" s="125" t="s">
        <v>61</v>
      </c>
      <c r="B10" s="127">
        <v>15419907</v>
      </c>
      <c r="C10" s="127">
        <v>9492596</v>
      </c>
      <c r="D10" s="128">
        <f t="shared" si="0"/>
        <v>162.4</v>
      </c>
      <c r="E10" s="127">
        <v>0</v>
      </c>
      <c r="F10" s="127">
        <v>0</v>
      </c>
      <c r="G10" s="128" t="str">
        <f t="shared" si="1"/>
        <v>　　－　　</v>
      </c>
      <c r="H10" s="127">
        <v>477228</v>
      </c>
      <c r="I10" s="127">
        <v>365441</v>
      </c>
      <c r="J10" s="128">
        <f t="shared" si="2"/>
        <v>130.6</v>
      </c>
      <c r="K10" s="126">
        <f t="shared" si="3"/>
        <v>15897135</v>
      </c>
      <c r="L10" s="126">
        <f t="shared" si="4"/>
        <v>9858037</v>
      </c>
      <c r="M10" s="129">
        <f t="shared" si="5"/>
        <v>161.3</v>
      </c>
    </row>
    <row r="11" spans="1:13" ht="16.5" customHeight="1">
      <c r="A11" s="125" t="s">
        <v>62</v>
      </c>
      <c r="B11" s="127">
        <v>7195904</v>
      </c>
      <c r="C11" s="127">
        <v>4503223</v>
      </c>
      <c r="D11" s="128">
        <f t="shared" si="0"/>
        <v>159.8</v>
      </c>
      <c r="E11" s="127">
        <v>73693</v>
      </c>
      <c r="F11" s="127">
        <v>33871</v>
      </c>
      <c r="G11" s="128">
        <f t="shared" si="1"/>
        <v>217.6</v>
      </c>
      <c r="H11" s="127">
        <v>4906903</v>
      </c>
      <c r="I11" s="127">
        <v>5133768</v>
      </c>
      <c r="J11" s="128">
        <f t="shared" si="2"/>
        <v>95.6</v>
      </c>
      <c r="K11" s="126">
        <f t="shared" si="3"/>
        <v>12176500</v>
      </c>
      <c r="L11" s="126">
        <f t="shared" si="4"/>
        <v>9670862</v>
      </c>
      <c r="M11" s="129">
        <f t="shared" si="5"/>
        <v>125.9</v>
      </c>
    </row>
    <row r="12" spans="1:13" ht="16.5" customHeight="1">
      <c r="A12" s="125" t="s">
        <v>153</v>
      </c>
      <c r="B12" s="127">
        <v>3430674</v>
      </c>
      <c r="C12" s="127">
        <v>1533860</v>
      </c>
      <c r="D12" s="128">
        <f t="shared" si="0"/>
        <v>223.7</v>
      </c>
      <c r="E12" s="127">
        <v>14663</v>
      </c>
      <c r="F12" s="127">
        <v>8841</v>
      </c>
      <c r="G12" s="128">
        <f t="shared" si="1"/>
        <v>165.9</v>
      </c>
      <c r="H12" s="127">
        <v>10181972</v>
      </c>
      <c r="I12" s="127">
        <v>10911839</v>
      </c>
      <c r="J12" s="128">
        <f t="shared" si="2"/>
        <v>93.3</v>
      </c>
      <c r="K12" s="126">
        <f t="shared" si="3"/>
        <v>13627309</v>
      </c>
      <c r="L12" s="126">
        <f t="shared" si="4"/>
        <v>12454540</v>
      </c>
      <c r="M12" s="129">
        <f t="shared" si="5"/>
        <v>109.4</v>
      </c>
    </row>
    <row r="13" spans="1:13" ht="16.5" customHeight="1">
      <c r="A13" s="125" t="s">
        <v>63</v>
      </c>
      <c r="B13" s="127">
        <v>2294817</v>
      </c>
      <c r="C13" s="127">
        <v>1487568</v>
      </c>
      <c r="D13" s="128">
        <f t="shared" si="0"/>
        <v>154.3</v>
      </c>
      <c r="E13" s="127">
        <v>42184</v>
      </c>
      <c r="F13" s="127">
        <v>31245</v>
      </c>
      <c r="G13" s="128">
        <f t="shared" si="1"/>
        <v>135</v>
      </c>
      <c r="H13" s="127">
        <v>10327288</v>
      </c>
      <c r="I13" s="127">
        <v>10369831</v>
      </c>
      <c r="J13" s="128">
        <f t="shared" si="2"/>
        <v>99.6</v>
      </c>
      <c r="K13" s="126">
        <f t="shared" si="3"/>
        <v>12664289</v>
      </c>
      <c r="L13" s="126">
        <f t="shared" si="4"/>
        <v>11888644</v>
      </c>
      <c r="M13" s="129">
        <f t="shared" si="5"/>
        <v>106.5</v>
      </c>
    </row>
    <row r="14" spans="1:13" ht="16.5" customHeight="1">
      <c r="A14" s="125" t="s">
        <v>64</v>
      </c>
      <c r="B14" s="127">
        <v>10513619</v>
      </c>
      <c r="C14" s="127">
        <v>5254068</v>
      </c>
      <c r="D14" s="128">
        <f t="shared" si="0"/>
        <v>200.1</v>
      </c>
      <c r="E14" s="127">
        <v>0</v>
      </c>
      <c r="F14" s="127">
        <v>0</v>
      </c>
      <c r="G14" s="128" t="str">
        <f>IF(OR(E14=0,F14=0),"　  －  　",ROUND(E14/F14*100,1))</f>
        <v>　  －  　</v>
      </c>
      <c r="H14" s="127">
        <v>0</v>
      </c>
      <c r="I14" s="127">
        <v>0</v>
      </c>
      <c r="J14" s="128" t="str">
        <f t="shared" si="2"/>
        <v>　　－　　</v>
      </c>
      <c r="K14" s="126">
        <f t="shared" si="3"/>
        <v>10513619</v>
      </c>
      <c r="L14" s="126">
        <f t="shared" si="4"/>
        <v>5254068</v>
      </c>
      <c r="M14" s="129">
        <f t="shared" si="5"/>
        <v>200.1</v>
      </c>
    </row>
    <row r="15" spans="1:13" ht="16.5" customHeight="1">
      <c r="A15" s="125" t="s">
        <v>65</v>
      </c>
      <c r="B15" s="127">
        <v>1098932</v>
      </c>
      <c r="C15" s="127">
        <v>564791</v>
      </c>
      <c r="D15" s="128">
        <f t="shared" si="0"/>
        <v>194.6</v>
      </c>
      <c r="E15" s="127">
        <v>17049</v>
      </c>
      <c r="F15" s="127">
        <v>6241</v>
      </c>
      <c r="G15" s="128">
        <f aca="true" t="shared" si="6" ref="G15:G56">IF(OR(E15=0,F15=0),"　　－　　",ROUND(E15/F15*100,1))</f>
        <v>273.2</v>
      </c>
      <c r="H15" s="127">
        <v>8421754</v>
      </c>
      <c r="I15" s="127">
        <v>7665599</v>
      </c>
      <c r="J15" s="128">
        <f t="shared" si="2"/>
        <v>109.9</v>
      </c>
      <c r="K15" s="126">
        <f t="shared" si="3"/>
        <v>9537735</v>
      </c>
      <c r="L15" s="126">
        <f t="shared" si="4"/>
        <v>8236631</v>
      </c>
      <c r="M15" s="129">
        <f t="shared" si="5"/>
        <v>115.8</v>
      </c>
    </row>
    <row r="16" spans="1:13" ht="16.5" customHeight="1">
      <c r="A16" s="125" t="s">
        <v>66</v>
      </c>
      <c r="B16" s="127">
        <v>2774822</v>
      </c>
      <c r="C16" s="127">
        <v>1828946</v>
      </c>
      <c r="D16" s="128">
        <f t="shared" si="0"/>
        <v>151.7</v>
      </c>
      <c r="E16" s="127">
        <v>136315</v>
      </c>
      <c r="F16" s="127">
        <v>98203</v>
      </c>
      <c r="G16" s="128">
        <f t="shared" si="6"/>
        <v>138.8</v>
      </c>
      <c r="H16" s="127">
        <v>4421626</v>
      </c>
      <c r="I16" s="127">
        <v>4395055</v>
      </c>
      <c r="J16" s="128">
        <f t="shared" si="2"/>
        <v>100.6</v>
      </c>
      <c r="K16" s="126">
        <f t="shared" si="3"/>
        <v>7332763</v>
      </c>
      <c r="L16" s="126">
        <f t="shared" si="4"/>
        <v>6322204</v>
      </c>
      <c r="M16" s="129">
        <f t="shared" si="5"/>
        <v>116</v>
      </c>
    </row>
    <row r="17" spans="1:13" ht="16.5" customHeight="1">
      <c r="A17" s="125" t="s">
        <v>67</v>
      </c>
      <c r="B17" s="127">
        <v>2081887</v>
      </c>
      <c r="C17" s="127">
        <v>1029215</v>
      </c>
      <c r="D17" s="128">
        <f t="shared" si="0"/>
        <v>202.3</v>
      </c>
      <c r="E17" s="127">
        <v>0</v>
      </c>
      <c r="F17" s="127">
        <v>0</v>
      </c>
      <c r="G17" s="128" t="str">
        <f t="shared" si="6"/>
        <v>　　－　　</v>
      </c>
      <c r="H17" s="127">
        <v>6741445</v>
      </c>
      <c r="I17" s="127">
        <v>5817629</v>
      </c>
      <c r="J17" s="128">
        <f t="shared" si="2"/>
        <v>115.9</v>
      </c>
      <c r="K17" s="126">
        <f t="shared" si="3"/>
        <v>8823332</v>
      </c>
      <c r="L17" s="126">
        <f t="shared" si="4"/>
        <v>6846844</v>
      </c>
      <c r="M17" s="129">
        <f t="shared" si="5"/>
        <v>128.9</v>
      </c>
    </row>
    <row r="18" spans="1:13" ht="16.5" customHeight="1">
      <c r="A18" s="125" t="s">
        <v>155</v>
      </c>
      <c r="B18" s="127">
        <v>377819</v>
      </c>
      <c r="C18" s="127">
        <v>214618</v>
      </c>
      <c r="D18" s="128">
        <f t="shared" si="0"/>
        <v>176</v>
      </c>
      <c r="E18" s="127">
        <v>0</v>
      </c>
      <c r="F18" s="127">
        <v>0</v>
      </c>
      <c r="G18" s="128" t="str">
        <f t="shared" si="6"/>
        <v>　　－　　</v>
      </c>
      <c r="H18" s="127">
        <v>7032444</v>
      </c>
      <c r="I18" s="127">
        <v>6807507</v>
      </c>
      <c r="J18" s="128">
        <f t="shared" si="2"/>
        <v>103.3</v>
      </c>
      <c r="K18" s="126">
        <f t="shared" si="3"/>
        <v>7410263</v>
      </c>
      <c r="L18" s="126">
        <f t="shared" si="4"/>
        <v>7022125</v>
      </c>
      <c r="M18" s="129">
        <f t="shared" si="5"/>
        <v>105.5</v>
      </c>
    </row>
    <row r="19" spans="1:13" ht="16.5" customHeight="1">
      <c r="A19" s="130" t="s">
        <v>68</v>
      </c>
      <c r="B19" s="127">
        <v>100519</v>
      </c>
      <c r="C19" s="127">
        <v>32498</v>
      </c>
      <c r="D19" s="128">
        <f t="shared" si="0"/>
        <v>309.3</v>
      </c>
      <c r="E19" s="127">
        <v>52194</v>
      </c>
      <c r="F19" s="127">
        <v>30013</v>
      </c>
      <c r="G19" s="128">
        <f t="shared" si="6"/>
        <v>173.9</v>
      </c>
      <c r="H19" s="127">
        <v>5132953</v>
      </c>
      <c r="I19" s="127">
        <v>5158915</v>
      </c>
      <c r="J19" s="128">
        <f t="shared" si="2"/>
        <v>99.5</v>
      </c>
      <c r="K19" s="126">
        <f t="shared" si="3"/>
        <v>5285666</v>
      </c>
      <c r="L19" s="126">
        <f t="shared" si="4"/>
        <v>5221426</v>
      </c>
      <c r="M19" s="129">
        <f t="shared" si="5"/>
        <v>101.2</v>
      </c>
    </row>
    <row r="20" spans="1:13" ht="16.5" customHeight="1">
      <c r="A20" s="125" t="s">
        <v>69</v>
      </c>
      <c r="B20" s="127">
        <v>2077880</v>
      </c>
      <c r="C20" s="127">
        <v>1135730</v>
      </c>
      <c r="D20" s="128">
        <f t="shared" si="0"/>
        <v>183</v>
      </c>
      <c r="E20" s="127">
        <v>11863</v>
      </c>
      <c r="F20" s="127">
        <v>2639</v>
      </c>
      <c r="G20" s="128">
        <f t="shared" si="6"/>
        <v>449.5</v>
      </c>
      <c r="H20" s="127">
        <v>2833270</v>
      </c>
      <c r="I20" s="127">
        <v>3011158</v>
      </c>
      <c r="J20" s="128">
        <f t="shared" si="2"/>
        <v>94.1</v>
      </c>
      <c r="K20" s="126">
        <f t="shared" si="3"/>
        <v>4923013</v>
      </c>
      <c r="L20" s="126">
        <f t="shared" si="4"/>
        <v>4149527</v>
      </c>
      <c r="M20" s="129">
        <f t="shared" si="5"/>
        <v>118.6</v>
      </c>
    </row>
    <row r="21" spans="1:13" ht="16.5" customHeight="1">
      <c r="A21" s="125" t="s">
        <v>70</v>
      </c>
      <c r="B21" s="127">
        <v>4883090</v>
      </c>
      <c r="C21" s="127">
        <v>3386865</v>
      </c>
      <c r="D21" s="128">
        <f t="shared" si="0"/>
        <v>144.2</v>
      </c>
      <c r="E21" s="127">
        <v>0</v>
      </c>
      <c r="F21" s="127">
        <v>0</v>
      </c>
      <c r="G21" s="128" t="str">
        <f t="shared" si="6"/>
        <v>　　－　　</v>
      </c>
      <c r="H21" s="127">
        <v>0</v>
      </c>
      <c r="I21" s="127">
        <v>0</v>
      </c>
      <c r="J21" s="128" t="str">
        <f t="shared" si="2"/>
        <v>　　－　　</v>
      </c>
      <c r="K21" s="126">
        <f t="shared" si="3"/>
        <v>4883090</v>
      </c>
      <c r="L21" s="126">
        <f t="shared" si="4"/>
        <v>3386865</v>
      </c>
      <c r="M21" s="129">
        <f t="shared" si="5"/>
        <v>144.2</v>
      </c>
    </row>
    <row r="22" spans="1:13" ht="16.5" customHeight="1">
      <c r="A22" s="125" t="s">
        <v>157</v>
      </c>
      <c r="B22" s="127">
        <v>5870493</v>
      </c>
      <c r="C22" s="127">
        <v>3410873</v>
      </c>
      <c r="D22" s="128">
        <f t="shared" si="0"/>
        <v>172.1</v>
      </c>
      <c r="E22" s="127">
        <v>0</v>
      </c>
      <c r="F22" s="127">
        <v>0</v>
      </c>
      <c r="G22" s="128" t="str">
        <f t="shared" si="6"/>
        <v>　　－　　</v>
      </c>
      <c r="H22" s="127">
        <v>0</v>
      </c>
      <c r="I22" s="127">
        <v>0</v>
      </c>
      <c r="J22" s="131" t="str">
        <f t="shared" si="2"/>
        <v>　　－　　</v>
      </c>
      <c r="K22" s="126">
        <f t="shared" si="3"/>
        <v>5870493</v>
      </c>
      <c r="L22" s="126">
        <f t="shared" si="4"/>
        <v>3410873</v>
      </c>
      <c r="M22" s="129">
        <f t="shared" si="5"/>
        <v>172.1</v>
      </c>
    </row>
    <row r="23" spans="1:13" ht="16.5" customHeight="1">
      <c r="A23" s="125" t="s">
        <v>159</v>
      </c>
      <c r="B23" s="127">
        <v>1191385</v>
      </c>
      <c r="C23" s="127">
        <v>560343</v>
      </c>
      <c r="D23" s="128">
        <f t="shared" si="0"/>
        <v>212.6</v>
      </c>
      <c r="E23" s="127">
        <v>14600</v>
      </c>
      <c r="F23" s="127">
        <v>11045</v>
      </c>
      <c r="G23" s="128">
        <f t="shared" si="6"/>
        <v>132.2</v>
      </c>
      <c r="H23" s="127">
        <v>4503442</v>
      </c>
      <c r="I23" s="127">
        <v>4606101</v>
      </c>
      <c r="J23" s="128">
        <f t="shared" si="2"/>
        <v>97.8</v>
      </c>
      <c r="K23" s="126">
        <f t="shared" si="3"/>
        <v>5709427</v>
      </c>
      <c r="L23" s="126">
        <f t="shared" si="4"/>
        <v>5177489</v>
      </c>
      <c r="M23" s="129">
        <f t="shared" si="5"/>
        <v>110.3</v>
      </c>
    </row>
    <row r="24" spans="1:13" ht="16.5" customHeight="1">
      <c r="A24" s="125" t="s">
        <v>71</v>
      </c>
      <c r="B24" s="127">
        <v>1222287</v>
      </c>
      <c r="C24" s="127">
        <v>703677</v>
      </c>
      <c r="D24" s="128">
        <f t="shared" si="0"/>
        <v>173.7</v>
      </c>
      <c r="E24" s="127">
        <v>6086</v>
      </c>
      <c r="F24" s="127">
        <v>6500</v>
      </c>
      <c r="G24" s="128">
        <f t="shared" si="6"/>
        <v>93.6</v>
      </c>
      <c r="H24" s="127">
        <v>5373280</v>
      </c>
      <c r="I24" s="127">
        <v>5563180</v>
      </c>
      <c r="J24" s="128">
        <f t="shared" si="2"/>
        <v>96.6</v>
      </c>
      <c r="K24" s="126">
        <f t="shared" si="3"/>
        <v>6601653</v>
      </c>
      <c r="L24" s="126">
        <f t="shared" si="4"/>
        <v>6273357</v>
      </c>
      <c r="M24" s="129">
        <f t="shared" si="5"/>
        <v>105.2</v>
      </c>
    </row>
    <row r="25" spans="1:13" ht="16.5" customHeight="1">
      <c r="A25" s="130" t="s">
        <v>160</v>
      </c>
      <c r="B25" s="127">
        <v>1703206</v>
      </c>
      <c r="C25" s="127">
        <v>936686</v>
      </c>
      <c r="D25" s="128">
        <f t="shared" si="0"/>
        <v>181.8</v>
      </c>
      <c r="E25" s="127">
        <v>31865</v>
      </c>
      <c r="F25" s="127">
        <v>36323</v>
      </c>
      <c r="G25" s="128">
        <f t="shared" si="6"/>
        <v>87.7</v>
      </c>
      <c r="H25" s="127">
        <v>3329211</v>
      </c>
      <c r="I25" s="127">
        <v>3468687</v>
      </c>
      <c r="J25" s="128">
        <f t="shared" si="2"/>
        <v>96</v>
      </c>
      <c r="K25" s="126">
        <f t="shared" si="3"/>
        <v>5064282</v>
      </c>
      <c r="L25" s="126">
        <f t="shared" si="4"/>
        <v>4441696</v>
      </c>
      <c r="M25" s="129">
        <f t="shared" si="5"/>
        <v>114</v>
      </c>
    </row>
    <row r="26" spans="1:13" ht="16.5" customHeight="1">
      <c r="A26" s="130" t="s">
        <v>72</v>
      </c>
      <c r="B26" s="127">
        <v>1081524</v>
      </c>
      <c r="C26" s="127">
        <v>483899</v>
      </c>
      <c r="D26" s="128">
        <f t="shared" si="0"/>
        <v>223.5</v>
      </c>
      <c r="E26" s="127">
        <v>0</v>
      </c>
      <c r="F26" s="127">
        <v>0</v>
      </c>
      <c r="G26" s="128" t="str">
        <f t="shared" si="6"/>
        <v>　　－　　</v>
      </c>
      <c r="H26" s="127">
        <v>2519354</v>
      </c>
      <c r="I26" s="127">
        <v>2781359</v>
      </c>
      <c r="J26" s="129">
        <f t="shared" si="2"/>
        <v>90.6</v>
      </c>
      <c r="K26" s="132">
        <f t="shared" si="3"/>
        <v>3600878</v>
      </c>
      <c r="L26" s="126">
        <f t="shared" si="4"/>
        <v>3265258</v>
      </c>
      <c r="M26" s="129">
        <f t="shared" si="5"/>
        <v>110.3</v>
      </c>
    </row>
    <row r="27" spans="1:13" ht="16.5" customHeight="1">
      <c r="A27" s="130" t="s">
        <v>73</v>
      </c>
      <c r="B27" s="133">
        <v>3550517</v>
      </c>
      <c r="C27" s="133">
        <v>2502041</v>
      </c>
      <c r="D27" s="128">
        <f t="shared" si="0"/>
        <v>141.9</v>
      </c>
      <c r="E27" s="133">
        <v>0</v>
      </c>
      <c r="F27" s="133">
        <v>0</v>
      </c>
      <c r="G27" s="128" t="str">
        <f t="shared" si="6"/>
        <v>　　－　　</v>
      </c>
      <c r="H27" s="133">
        <v>438393</v>
      </c>
      <c r="I27" s="133">
        <v>395189</v>
      </c>
      <c r="J27" s="128">
        <f t="shared" si="2"/>
        <v>110.9</v>
      </c>
      <c r="K27" s="126">
        <f t="shared" si="3"/>
        <v>3988910</v>
      </c>
      <c r="L27" s="126">
        <f t="shared" si="4"/>
        <v>2897230</v>
      </c>
      <c r="M27" s="129">
        <f t="shared" si="5"/>
        <v>137.7</v>
      </c>
    </row>
    <row r="28" spans="1:13" ht="16.5" customHeight="1" thickBot="1">
      <c r="A28" s="130" t="s">
        <v>74</v>
      </c>
      <c r="B28" s="127">
        <v>97844</v>
      </c>
      <c r="C28" s="127">
        <v>142919</v>
      </c>
      <c r="D28" s="128">
        <f t="shared" si="0"/>
        <v>68.5</v>
      </c>
      <c r="E28" s="127">
        <v>16073</v>
      </c>
      <c r="F28" s="127">
        <v>38102</v>
      </c>
      <c r="G28" s="128">
        <f t="shared" si="6"/>
        <v>42.2</v>
      </c>
      <c r="H28" s="127">
        <v>3512533</v>
      </c>
      <c r="I28" s="127">
        <v>3174966</v>
      </c>
      <c r="J28" s="129">
        <f t="shared" si="2"/>
        <v>110.6</v>
      </c>
      <c r="K28" s="132">
        <f t="shared" si="3"/>
        <v>3626450</v>
      </c>
      <c r="L28" s="126">
        <f t="shared" si="4"/>
        <v>3355987</v>
      </c>
      <c r="M28" s="129">
        <f t="shared" si="5"/>
        <v>108.1</v>
      </c>
    </row>
    <row r="29" spans="1:13" ht="15" customHeight="1" thickBot="1" thickTop="1">
      <c r="A29" s="134" t="s">
        <v>191</v>
      </c>
      <c r="B29" s="135">
        <f>SUM(B4:B28)</f>
        <v>172926046</v>
      </c>
      <c r="C29" s="135">
        <f>SUM(C4:C28)</f>
        <v>94433462</v>
      </c>
      <c r="D29" s="136">
        <f t="shared" si="0"/>
        <v>183.1</v>
      </c>
      <c r="E29" s="135">
        <f>SUM(E4:E28)</f>
        <v>3790384</v>
      </c>
      <c r="F29" s="135">
        <f>SUM(F4:F28)</f>
        <v>2796394</v>
      </c>
      <c r="G29" s="136">
        <f t="shared" si="6"/>
        <v>135.5</v>
      </c>
      <c r="H29" s="135">
        <f>SUM(H4:H28)</f>
        <v>287145790</v>
      </c>
      <c r="I29" s="135">
        <f>SUM(I4:I28)</f>
        <v>285124201</v>
      </c>
      <c r="J29" s="137">
        <f t="shared" si="2"/>
        <v>100.7</v>
      </c>
      <c r="K29" s="135">
        <f>SUM(K4:K28)</f>
        <v>463862220</v>
      </c>
      <c r="L29" s="135">
        <f>SUM(L4:L28)</f>
        <v>382354057</v>
      </c>
      <c r="M29" s="137">
        <f t="shared" si="5"/>
        <v>121.3</v>
      </c>
    </row>
    <row r="30" spans="1:13" ht="16.5" customHeight="1" thickTop="1">
      <c r="A30" s="125" t="s">
        <v>164</v>
      </c>
      <c r="B30" s="138">
        <v>424927</v>
      </c>
      <c r="C30" s="127">
        <v>283537</v>
      </c>
      <c r="D30" s="139">
        <f t="shared" si="0"/>
        <v>149.9</v>
      </c>
      <c r="E30" s="127">
        <v>0</v>
      </c>
      <c r="F30" s="138">
        <v>0</v>
      </c>
      <c r="G30" s="129" t="str">
        <f t="shared" si="6"/>
        <v>　　－　　</v>
      </c>
      <c r="H30" s="138">
        <v>2554508</v>
      </c>
      <c r="I30" s="127">
        <v>3937323</v>
      </c>
      <c r="J30" s="139">
        <f t="shared" si="2"/>
        <v>64.9</v>
      </c>
      <c r="K30" s="132">
        <f aca="true" t="shared" si="7" ref="K30:K54">+B30+E30+H30</f>
        <v>2979435</v>
      </c>
      <c r="L30" s="140">
        <f aca="true" t="shared" si="8" ref="L30:L54">+C30+F30+I30</f>
        <v>4220860</v>
      </c>
      <c r="M30" s="129">
        <f t="shared" si="5"/>
        <v>70.6</v>
      </c>
    </row>
    <row r="31" spans="1:13" s="141" customFormat="1" ht="16.5" customHeight="1">
      <c r="A31" s="125" t="s">
        <v>166</v>
      </c>
      <c r="B31" s="138">
        <v>188140</v>
      </c>
      <c r="C31" s="127">
        <v>73845</v>
      </c>
      <c r="D31" s="139">
        <f t="shared" si="0"/>
        <v>254.8</v>
      </c>
      <c r="E31" s="127">
        <v>1541</v>
      </c>
      <c r="F31" s="138">
        <v>2342</v>
      </c>
      <c r="G31" s="129">
        <f t="shared" si="6"/>
        <v>65.8</v>
      </c>
      <c r="H31" s="138">
        <v>3181603</v>
      </c>
      <c r="I31" s="127">
        <v>3080084</v>
      </c>
      <c r="J31" s="139">
        <f t="shared" si="2"/>
        <v>103.3</v>
      </c>
      <c r="K31" s="132">
        <f t="shared" si="7"/>
        <v>3371284</v>
      </c>
      <c r="L31" s="140">
        <f t="shared" si="8"/>
        <v>3156271</v>
      </c>
      <c r="M31" s="129">
        <f t="shared" si="5"/>
        <v>106.8</v>
      </c>
    </row>
    <row r="32" spans="1:13" ht="16.5" customHeight="1">
      <c r="A32" s="130" t="s">
        <v>167</v>
      </c>
      <c r="B32" s="127">
        <v>3235975</v>
      </c>
      <c r="C32" s="127">
        <v>1906143</v>
      </c>
      <c r="D32" s="128">
        <f t="shared" si="0"/>
        <v>169.8</v>
      </c>
      <c r="E32" s="127">
        <v>0</v>
      </c>
      <c r="F32" s="127">
        <v>0</v>
      </c>
      <c r="G32" s="128" t="str">
        <f t="shared" si="6"/>
        <v>　　－　　</v>
      </c>
      <c r="H32" s="127">
        <v>0</v>
      </c>
      <c r="I32" s="127">
        <v>0</v>
      </c>
      <c r="J32" s="129" t="str">
        <f t="shared" si="2"/>
        <v>　　－　　</v>
      </c>
      <c r="K32" s="132">
        <f t="shared" si="7"/>
        <v>3235975</v>
      </c>
      <c r="L32" s="126">
        <f t="shared" si="8"/>
        <v>1906143</v>
      </c>
      <c r="M32" s="129">
        <f t="shared" si="5"/>
        <v>169.8</v>
      </c>
    </row>
    <row r="33" spans="1:13" ht="16.5" customHeight="1">
      <c r="A33" s="130" t="s">
        <v>75</v>
      </c>
      <c r="B33" s="127">
        <v>564700</v>
      </c>
      <c r="C33" s="127">
        <v>267671</v>
      </c>
      <c r="D33" s="128">
        <f t="shared" si="0"/>
        <v>211</v>
      </c>
      <c r="E33" s="127">
        <v>98036</v>
      </c>
      <c r="F33" s="127">
        <v>66800</v>
      </c>
      <c r="G33" s="128">
        <f t="shared" si="6"/>
        <v>146.8</v>
      </c>
      <c r="H33" s="127">
        <v>2304681</v>
      </c>
      <c r="I33" s="127">
        <v>2426819</v>
      </c>
      <c r="J33" s="129">
        <f t="shared" si="2"/>
        <v>95</v>
      </c>
      <c r="K33" s="132">
        <f t="shared" si="7"/>
        <v>2967417</v>
      </c>
      <c r="L33" s="126">
        <f t="shared" si="8"/>
        <v>2761290</v>
      </c>
      <c r="M33" s="129">
        <f t="shared" si="5"/>
        <v>107.5</v>
      </c>
    </row>
    <row r="34" spans="1:13" ht="16.5" customHeight="1">
      <c r="A34" s="130" t="s">
        <v>169</v>
      </c>
      <c r="B34" s="127">
        <v>385236</v>
      </c>
      <c r="C34" s="127">
        <v>389952</v>
      </c>
      <c r="D34" s="128">
        <f t="shared" si="0"/>
        <v>98.8</v>
      </c>
      <c r="E34" s="127">
        <v>162</v>
      </c>
      <c r="F34" s="127">
        <v>0</v>
      </c>
      <c r="G34" s="128" t="str">
        <f t="shared" si="6"/>
        <v>　　－　　</v>
      </c>
      <c r="H34" s="127">
        <v>3022369</v>
      </c>
      <c r="I34" s="127">
        <v>3090988</v>
      </c>
      <c r="J34" s="129">
        <f t="shared" si="2"/>
        <v>97.8</v>
      </c>
      <c r="K34" s="132">
        <f t="shared" si="7"/>
        <v>3407767</v>
      </c>
      <c r="L34" s="126">
        <f t="shared" si="8"/>
        <v>3480940</v>
      </c>
      <c r="M34" s="129">
        <f t="shared" si="5"/>
        <v>97.9</v>
      </c>
    </row>
    <row r="35" spans="1:13" ht="16.5" customHeight="1">
      <c r="A35" s="130" t="s">
        <v>76</v>
      </c>
      <c r="B35" s="127">
        <v>3063405</v>
      </c>
      <c r="C35" s="127">
        <v>1855340</v>
      </c>
      <c r="D35" s="128">
        <f t="shared" si="0"/>
        <v>165.1</v>
      </c>
      <c r="E35" s="127">
        <v>17708</v>
      </c>
      <c r="F35" s="127">
        <v>30961</v>
      </c>
      <c r="G35" s="128">
        <f t="shared" si="6"/>
        <v>57.2</v>
      </c>
      <c r="H35" s="127">
        <v>236897</v>
      </c>
      <c r="I35" s="127">
        <v>299070</v>
      </c>
      <c r="J35" s="129">
        <f t="shared" si="2"/>
        <v>79.2</v>
      </c>
      <c r="K35" s="132">
        <f t="shared" si="7"/>
        <v>3318010</v>
      </c>
      <c r="L35" s="126">
        <f t="shared" si="8"/>
        <v>2185371</v>
      </c>
      <c r="M35" s="129">
        <f t="shared" si="5"/>
        <v>151.8</v>
      </c>
    </row>
    <row r="36" spans="1:13" ht="16.5" customHeight="1">
      <c r="A36" s="130" t="s">
        <v>170</v>
      </c>
      <c r="B36" s="127">
        <v>2517709</v>
      </c>
      <c r="C36" s="127">
        <v>1615799</v>
      </c>
      <c r="D36" s="128">
        <f aca="true" t="shared" si="9" ref="D36:D56">IF(OR(B36=0,C36=0),"　　－　　",ROUND(B36/C36*100,1))</f>
        <v>155.8</v>
      </c>
      <c r="E36" s="127">
        <v>0</v>
      </c>
      <c r="F36" s="127">
        <v>0</v>
      </c>
      <c r="G36" s="128" t="str">
        <f t="shared" si="6"/>
        <v>　　－　　</v>
      </c>
      <c r="H36" s="127">
        <v>188717</v>
      </c>
      <c r="I36" s="127">
        <v>157815</v>
      </c>
      <c r="J36" s="129">
        <f aca="true" t="shared" si="10" ref="J36:J56">IF(OR(H36=0,I36=0),"　　－　　",ROUND(H36/I36*100,1))</f>
        <v>119.6</v>
      </c>
      <c r="K36" s="132">
        <f t="shared" si="7"/>
        <v>2706426</v>
      </c>
      <c r="L36" s="126">
        <f t="shared" si="8"/>
        <v>1773614</v>
      </c>
      <c r="M36" s="129">
        <f aca="true" t="shared" si="11" ref="M36:M56">IF(OR(K36=0,L36=0),"　　－　　",ROUND(K36/L36*100,1))</f>
        <v>152.6</v>
      </c>
    </row>
    <row r="37" spans="1:13" ht="16.5" customHeight="1">
      <c r="A37" s="130" t="s">
        <v>172</v>
      </c>
      <c r="B37" s="127">
        <v>303665</v>
      </c>
      <c r="C37" s="127">
        <v>94057</v>
      </c>
      <c r="D37" s="128">
        <f t="shared" si="9"/>
        <v>322.9</v>
      </c>
      <c r="E37" s="127">
        <v>704</v>
      </c>
      <c r="F37" s="127">
        <v>267</v>
      </c>
      <c r="G37" s="128">
        <f t="shared" si="6"/>
        <v>263.7</v>
      </c>
      <c r="H37" s="127">
        <v>2922286</v>
      </c>
      <c r="I37" s="127">
        <v>3147075</v>
      </c>
      <c r="J37" s="129">
        <f t="shared" si="10"/>
        <v>92.9</v>
      </c>
      <c r="K37" s="132">
        <f t="shared" si="7"/>
        <v>3226655</v>
      </c>
      <c r="L37" s="126">
        <f t="shared" si="8"/>
        <v>3241399</v>
      </c>
      <c r="M37" s="129">
        <f t="shared" si="11"/>
        <v>99.5</v>
      </c>
    </row>
    <row r="38" spans="1:13" ht="16.5" customHeight="1">
      <c r="A38" s="125" t="s">
        <v>77</v>
      </c>
      <c r="B38" s="127">
        <v>1756409</v>
      </c>
      <c r="C38" s="127">
        <v>1592393</v>
      </c>
      <c r="D38" s="128">
        <f t="shared" si="9"/>
        <v>110.3</v>
      </c>
      <c r="E38" s="127">
        <v>0</v>
      </c>
      <c r="F38" s="127">
        <v>0</v>
      </c>
      <c r="G38" s="128" t="str">
        <f t="shared" si="6"/>
        <v>　　－　　</v>
      </c>
      <c r="H38" s="127">
        <v>0</v>
      </c>
      <c r="I38" s="127">
        <v>0</v>
      </c>
      <c r="J38" s="129" t="str">
        <f t="shared" si="10"/>
        <v>　　－　　</v>
      </c>
      <c r="K38" s="132">
        <f t="shared" si="7"/>
        <v>1756409</v>
      </c>
      <c r="L38" s="126">
        <f t="shared" si="8"/>
        <v>1592393</v>
      </c>
      <c r="M38" s="129">
        <f t="shared" si="11"/>
        <v>110.3</v>
      </c>
    </row>
    <row r="39" spans="1:13" ht="16.5" customHeight="1">
      <c r="A39" s="130" t="s">
        <v>78</v>
      </c>
      <c r="B39" s="127">
        <v>764714</v>
      </c>
      <c r="C39" s="127">
        <v>394949</v>
      </c>
      <c r="D39" s="128">
        <f t="shared" si="9"/>
        <v>193.6</v>
      </c>
      <c r="E39" s="127">
        <v>0</v>
      </c>
      <c r="F39" s="127">
        <v>0</v>
      </c>
      <c r="G39" s="128" t="str">
        <f t="shared" si="6"/>
        <v>　　－　　</v>
      </c>
      <c r="H39" s="127">
        <v>1216601</v>
      </c>
      <c r="I39" s="127">
        <v>1331424</v>
      </c>
      <c r="J39" s="129">
        <f t="shared" si="10"/>
        <v>91.4</v>
      </c>
      <c r="K39" s="132">
        <f t="shared" si="7"/>
        <v>1981315</v>
      </c>
      <c r="L39" s="126">
        <f t="shared" si="8"/>
        <v>1726373</v>
      </c>
      <c r="M39" s="129">
        <f t="shared" si="11"/>
        <v>114.8</v>
      </c>
    </row>
    <row r="40" spans="1:13" ht="16.5" customHeight="1">
      <c r="A40" s="130" t="s">
        <v>174</v>
      </c>
      <c r="B40" s="127">
        <v>455709</v>
      </c>
      <c r="C40" s="127">
        <v>298022</v>
      </c>
      <c r="D40" s="128">
        <f t="shared" si="9"/>
        <v>152.9</v>
      </c>
      <c r="E40" s="127">
        <v>1212</v>
      </c>
      <c r="F40" s="127">
        <v>1076</v>
      </c>
      <c r="G40" s="128">
        <f t="shared" si="6"/>
        <v>112.6</v>
      </c>
      <c r="H40" s="127">
        <v>1699289</v>
      </c>
      <c r="I40" s="127">
        <v>1775253</v>
      </c>
      <c r="J40" s="129">
        <f t="shared" si="10"/>
        <v>95.7</v>
      </c>
      <c r="K40" s="132">
        <f t="shared" si="7"/>
        <v>2156210</v>
      </c>
      <c r="L40" s="126">
        <f t="shared" si="8"/>
        <v>2074351</v>
      </c>
      <c r="M40" s="129">
        <f t="shared" si="11"/>
        <v>103.9</v>
      </c>
    </row>
    <row r="41" spans="1:13" ht="16.5" customHeight="1">
      <c r="A41" s="130" t="s">
        <v>79</v>
      </c>
      <c r="B41" s="127">
        <v>2446935</v>
      </c>
      <c r="C41" s="127">
        <v>1802576</v>
      </c>
      <c r="D41" s="128">
        <f t="shared" si="9"/>
        <v>135.7</v>
      </c>
      <c r="E41" s="127">
        <v>0</v>
      </c>
      <c r="F41" s="127">
        <v>0</v>
      </c>
      <c r="G41" s="128" t="str">
        <f t="shared" si="6"/>
        <v>　　－　　</v>
      </c>
      <c r="H41" s="127">
        <v>150131</v>
      </c>
      <c r="I41" s="127">
        <v>108609</v>
      </c>
      <c r="J41" s="129">
        <f t="shared" si="10"/>
        <v>138.2</v>
      </c>
      <c r="K41" s="132">
        <f t="shared" si="7"/>
        <v>2597066</v>
      </c>
      <c r="L41" s="126">
        <f t="shared" si="8"/>
        <v>1911185</v>
      </c>
      <c r="M41" s="129">
        <f t="shared" si="11"/>
        <v>135.9</v>
      </c>
    </row>
    <row r="42" spans="1:13" ht="16.5" customHeight="1">
      <c r="A42" s="130" t="s">
        <v>80</v>
      </c>
      <c r="B42" s="127">
        <v>2142402</v>
      </c>
      <c r="C42" s="127">
        <v>1358229</v>
      </c>
      <c r="D42" s="128">
        <f t="shared" si="9"/>
        <v>157.7</v>
      </c>
      <c r="E42" s="127">
        <v>0</v>
      </c>
      <c r="F42" s="127">
        <v>0</v>
      </c>
      <c r="G42" s="128" t="str">
        <f t="shared" si="6"/>
        <v>　　－　　</v>
      </c>
      <c r="H42" s="127">
        <v>168149</v>
      </c>
      <c r="I42" s="127">
        <v>306059</v>
      </c>
      <c r="J42" s="129">
        <f t="shared" si="10"/>
        <v>54.9</v>
      </c>
      <c r="K42" s="132">
        <f t="shared" si="7"/>
        <v>2310551</v>
      </c>
      <c r="L42" s="126">
        <f t="shared" si="8"/>
        <v>1664288</v>
      </c>
      <c r="M42" s="129">
        <f t="shared" si="11"/>
        <v>138.8</v>
      </c>
    </row>
    <row r="43" spans="1:13" ht="16.5" customHeight="1">
      <c r="A43" s="130" t="s">
        <v>81</v>
      </c>
      <c r="B43" s="127">
        <v>245513</v>
      </c>
      <c r="C43" s="127">
        <v>211121</v>
      </c>
      <c r="D43" s="128">
        <f t="shared" si="9"/>
        <v>116.3</v>
      </c>
      <c r="E43" s="127">
        <v>11234</v>
      </c>
      <c r="F43" s="127">
        <v>4510</v>
      </c>
      <c r="G43" s="128">
        <f t="shared" si="6"/>
        <v>249.1</v>
      </c>
      <c r="H43" s="127">
        <v>1635031</v>
      </c>
      <c r="I43" s="127">
        <v>1242654</v>
      </c>
      <c r="J43" s="129">
        <f t="shared" si="10"/>
        <v>131.6</v>
      </c>
      <c r="K43" s="132">
        <f t="shared" si="7"/>
        <v>1891778</v>
      </c>
      <c r="L43" s="126">
        <f t="shared" si="8"/>
        <v>1458285</v>
      </c>
      <c r="M43" s="129">
        <f t="shared" si="11"/>
        <v>129.7</v>
      </c>
    </row>
    <row r="44" spans="1:13" ht="16.5" customHeight="1">
      <c r="A44" s="130" t="s">
        <v>176</v>
      </c>
      <c r="B44" s="127">
        <v>384511</v>
      </c>
      <c r="C44" s="127">
        <v>205884</v>
      </c>
      <c r="D44" s="128">
        <f t="shared" si="9"/>
        <v>186.8</v>
      </c>
      <c r="E44" s="127">
        <v>0</v>
      </c>
      <c r="F44" s="127">
        <v>0</v>
      </c>
      <c r="G44" s="128" t="str">
        <f t="shared" si="6"/>
        <v>　　－　　</v>
      </c>
      <c r="H44" s="127">
        <v>1551659</v>
      </c>
      <c r="I44" s="127">
        <v>1529258</v>
      </c>
      <c r="J44" s="129">
        <f t="shared" si="10"/>
        <v>101.5</v>
      </c>
      <c r="K44" s="132">
        <f t="shared" si="7"/>
        <v>1936170</v>
      </c>
      <c r="L44" s="126">
        <f t="shared" si="8"/>
        <v>1735142</v>
      </c>
      <c r="M44" s="129">
        <f t="shared" si="11"/>
        <v>111.6</v>
      </c>
    </row>
    <row r="45" spans="1:13" ht="16.5" customHeight="1">
      <c r="A45" s="130" t="s">
        <v>82</v>
      </c>
      <c r="B45" s="127">
        <v>2011827</v>
      </c>
      <c r="C45" s="127">
        <v>988719</v>
      </c>
      <c r="D45" s="128">
        <f t="shared" si="9"/>
        <v>203.5</v>
      </c>
      <c r="E45" s="127">
        <v>0</v>
      </c>
      <c r="F45" s="127">
        <v>0</v>
      </c>
      <c r="G45" s="128" t="str">
        <f t="shared" si="6"/>
        <v>　　－　　</v>
      </c>
      <c r="H45" s="127">
        <v>0</v>
      </c>
      <c r="I45" s="127">
        <v>0</v>
      </c>
      <c r="J45" s="129" t="str">
        <f t="shared" si="10"/>
        <v>　　－　　</v>
      </c>
      <c r="K45" s="132">
        <f t="shared" si="7"/>
        <v>2011827</v>
      </c>
      <c r="L45" s="126">
        <f t="shared" si="8"/>
        <v>988719</v>
      </c>
      <c r="M45" s="129">
        <f t="shared" si="11"/>
        <v>203.5</v>
      </c>
    </row>
    <row r="46" spans="1:13" ht="16.5" customHeight="1">
      <c r="A46" s="130" t="s">
        <v>83</v>
      </c>
      <c r="B46" s="127">
        <v>1834059</v>
      </c>
      <c r="C46" s="127">
        <v>1095934</v>
      </c>
      <c r="D46" s="128">
        <f t="shared" si="9"/>
        <v>167.4</v>
      </c>
      <c r="E46" s="127">
        <v>0</v>
      </c>
      <c r="F46" s="127">
        <v>10120</v>
      </c>
      <c r="G46" s="128" t="str">
        <f t="shared" si="6"/>
        <v>　　－　　</v>
      </c>
      <c r="H46" s="127">
        <v>42757</v>
      </c>
      <c r="I46" s="127">
        <v>92951</v>
      </c>
      <c r="J46" s="129">
        <f t="shared" si="10"/>
        <v>46</v>
      </c>
      <c r="K46" s="132">
        <f t="shared" si="7"/>
        <v>1876816</v>
      </c>
      <c r="L46" s="126">
        <f t="shared" si="8"/>
        <v>1199005</v>
      </c>
      <c r="M46" s="129">
        <f t="shared" si="11"/>
        <v>156.5</v>
      </c>
    </row>
    <row r="47" spans="1:13" ht="16.5" customHeight="1">
      <c r="A47" s="125" t="s">
        <v>84</v>
      </c>
      <c r="B47" s="127">
        <v>0</v>
      </c>
      <c r="C47" s="127">
        <v>560267</v>
      </c>
      <c r="D47" s="128" t="str">
        <f t="shared" si="9"/>
        <v>　　－　　</v>
      </c>
      <c r="E47" s="127">
        <v>0</v>
      </c>
      <c r="F47" s="127">
        <v>0</v>
      </c>
      <c r="G47" s="128" t="str">
        <f t="shared" si="6"/>
        <v>　　－　　</v>
      </c>
      <c r="H47" s="127">
        <v>2042852</v>
      </c>
      <c r="I47" s="127">
        <v>3144775</v>
      </c>
      <c r="J47" s="128">
        <f t="shared" si="10"/>
        <v>65</v>
      </c>
      <c r="K47" s="126">
        <f t="shared" si="7"/>
        <v>2042852</v>
      </c>
      <c r="L47" s="126">
        <f t="shared" si="8"/>
        <v>3705042</v>
      </c>
      <c r="M47" s="129">
        <f t="shared" si="11"/>
        <v>55.1</v>
      </c>
    </row>
    <row r="48" spans="1:13" ht="16.5" customHeight="1">
      <c r="A48" s="130" t="s">
        <v>178</v>
      </c>
      <c r="B48" s="127">
        <v>1368410</v>
      </c>
      <c r="C48" s="127">
        <v>1257856</v>
      </c>
      <c r="D48" s="128">
        <f t="shared" si="9"/>
        <v>108.8</v>
      </c>
      <c r="E48" s="127">
        <v>0</v>
      </c>
      <c r="F48" s="127">
        <v>0</v>
      </c>
      <c r="G48" s="128" t="str">
        <f t="shared" si="6"/>
        <v>　　－　　</v>
      </c>
      <c r="H48" s="127">
        <v>73</v>
      </c>
      <c r="I48" s="127">
        <v>33</v>
      </c>
      <c r="J48" s="129">
        <f t="shared" si="10"/>
        <v>221.2</v>
      </c>
      <c r="K48" s="132">
        <f t="shared" si="7"/>
        <v>1368483</v>
      </c>
      <c r="L48" s="126">
        <f t="shared" si="8"/>
        <v>1257889</v>
      </c>
      <c r="M48" s="129">
        <f t="shared" si="11"/>
        <v>108.8</v>
      </c>
    </row>
    <row r="49" spans="1:13" ht="16.5" customHeight="1">
      <c r="A49" s="130" t="s">
        <v>85</v>
      </c>
      <c r="B49" s="133">
        <v>824614</v>
      </c>
      <c r="C49" s="133">
        <v>262839</v>
      </c>
      <c r="D49" s="128">
        <f t="shared" si="9"/>
        <v>313.7</v>
      </c>
      <c r="E49" s="133">
        <v>57602</v>
      </c>
      <c r="F49" s="133">
        <v>0</v>
      </c>
      <c r="G49" s="128" t="str">
        <f t="shared" si="6"/>
        <v>　　－　　</v>
      </c>
      <c r="H49" s="133">
        <v>1315291</v>
      </c>
      <c r="I49" s="133">
        <v>1112092</v>
      </c>
      <c r="J49" s="129">
        <f t="shared" si="10"/>
        <v>118.3</v>
      </c>
      <c r="K49" s="132">
        <f t="shared" si="7"/>
        <v>2197507</v>
      </c>
      <c r="L49" s="126">
        <f t="shared" si="8"/>
        <v>1374931</v>
      </c>
      <c r="M49" s="129">
        <f t="shared" si="11"/>
        <v>159.8</v>
      </c>
    </row>
    <row r="50" spans="1:13" ht="16.5" customHeight="1">
      <c r="A50" s="130" t="s">
        <v>86</v>
      </c>
      <c r="B50" s="127">
        <v>1386290</v>
      </c>
      <c r="C50" s="127">
        <v>907307</v>
      </c>
      <c r="D50" s="128">
        <f t="shared" si="9"/>
        <v>152.8</v>
      </c>
      <c r="E50" s="127">
        <v>0</v>
      </c>
      <c r="F50" s="127">
        <v>0</v>
      </c>
      <c r="G50" s="128" t="str">
        <f t="shared" si="6"/>
        <v>　　－　　</v>
      </c>
      <c r="H50" s="127">
        <v>344525</v>
      </c>
      <c r="I50" s="127">
        <v>382410</v>
      </c>
      <c r="J50" s="129">
        <f t="shared" si="10"/>
        <v>90.1</v>
      </c>
      <c r="K50" s="132">
        <f t="shared" si="7"/>
        <v>1730815</v>
      </c>
      <c r="L50" s="126">
        <f t="shared" si="8"/>
        <v>1289717</v>
      </c>
      <c r="M50" s="129">
        <f t="shared" si="11"/>
        <v>134.2</v>
      </c>
    </row>
    <row r="51" spans="1:13" ht="16.5" customHeight="1">
      <c r="A51" s="130" t="s">
        <v>87</v>
      </c>
      <c r="B51" s="127">
        <v>396279</v>
      </c>
      <c r="C51" s="127">
        <v>203714</v>
      </c>
      <c r="D51" s="128">
        <f t="shared" si="9"/>
        <v>194.5</v>
      </c>
      <c r="E51" s="127">
        <v>0</v>
      </c>
      <c r="F51" s="127">
        <v>0</v>
      </c>
      <c r="G51" s="128" t="str">
        <f t="shared" si="6"/>
        <v>　　－　　</v>
      </c>
      <c r="H51" s="127">
        <v>1102232</v>
      </c>
      <c r="I51" s="127">
        <v>1098260</v>
      </c>
      <c r="J51" s="129">
        <f t="shared" si="10"/>
        <v>100.4</v>
      </c>
      <c r="K51" s="132">
        <f t="shared" si="7"/>
        <v>1498511</v>
      </c>
      <c r="L51" s="126">
        <f t="shared" si="8"/>
        <v>1301974</v>
      </c>
      <c r="M51" s="129">
        <f t="shared" si="11"/>
        <v>115.1</v>
      </c>
    </row>
    <row r="52" spans="1:13" ht="16.5" customHeight="1">
      <c r="A52" s="130" t="s">
        <v>180</v>
      </c>
      <c r="B52" s="127">
        <v>671908</v>
      </c>
      <c r="C52" s="127">
        <v>477318</v>
      </c>
      <c r="D52" s="128">
        <f t="shared" si="9"/>
        <v>140.8</v>
      </c>
      <c r="E52" s="127">
        <v>0</v>
      </c>
      <c r="F52" s="127">
        <v>0</v>
      </c>
      <c r="G52" s="128" t="str">
        <f t="shared" si="6"/>
        <v>　　－　　</v>
      </c>
      <c r="H52" s="127">
        <v>782435</v>
      </c>
      <c r="I52" s="127">
        <v>806313</v>
      </c>
      <c r="J52" s="129">
        <f t="shared" si="10"/>
        <v>97</v>
      </c>
      <c r="K52" s="132">
        <f t="shared" si="7"/>
        <v>1454343</v>
      </c>
      <c r="L52" s="126">
        <f t="shared" si="8"/>
        <v>1283631</v>
      </c>
      <c r="M52" s="129">
        <f t="shared" si="11"/>
        <v>113.3</v>
      </c>
    </row>
    <row r="53" spans="1:13" ht="16.5" customHeight="1">
      <c r="A53" s="130" t="s">
        <v>88</v>
      </c>
      <c r="B53" s="127">
        <v>999842</v>
      </c>
      <c r="C53" s="127">
        <v>601617</v>
      </c>
      <c r="D53" s="128">
        <f t="shared" si="9"/>
        <v>166.2</v>
      </c>
      <c r="E53" s="127">
        <v>13112</v>
      </c>
      <c r="F53" s="127">
        <v>7664</v>
      </c>
      <c r="G53" s="142">
        <f t="shared" si="6"/>
        <v>171.1</v>
      </c>
      <c r="H53" s="127">
        <v>416900</v>
      </c>
      <c r="I53" s="127">
        <v>456589</v>
      </c>
      <c r="J53" s="129">
        <f t="shared" si="10"/>
        <v>91.3</v>
      </c>
      <c r="K53" s="132">
        <f t="shared" si="7"/>
        <v>1429854</v>
      </c>
      <c r="L53" s="126">
        <f t="shared" si="8"/>
        <v>1065870</v>
      </c>
      <c r="M53" s="129">
        <f t="shared" si="11"/>
        <v>134.1</v>
      </c>
    </row>
    <row r="54" spans="1:13" ht="16.5" customHeight="1" thickBot="1">
      <c r="A54" s="130" t="s">
        <v>89</v>
      </c>
      <c r="B54" s="127">
        <v>127258</v>
      </c>
      <c r="C54" s="127">
        <v>66019</v>
      </c>
      <c r="D54" s="128">
        <f t="shared" si="9"/>
        <v>192.8</v>
      </c>
      <c r="E54" s="127">
        <v>0</v>
      </c>
      <c r="F54" s="127">
        <v>0</v>
      </c>
      <c r="G54" s="128" t="str">
        <f t="shared" si="6"/>
        <v>　　－　　</v>
      </c>
      <c r="H54" s="127">
        <v>1094276</v>
      </c>
      <c r="I54" s="127">
        <v>1213547</v>
      </c>
      <c r="J54" s="129">
        <f t="shared" si="10"/>
        <v>90.2</v>
      </c>
      <c r="K54" s="132">
        <f t="shared" si="7"/>
        <v>1221534</v>
      </c>
      <c r="L54" s="126">
        <f t="shared" si="8"/>
        <v>1279566</v>
      </c>
      <c r="M54" s="129">
        <f t="shared" si="11"/>
        <v>95.5</v>
      </c>
    </row>
    <row r="55" spans="1:13" ht="15" customHeight="1" thickBot="1" thickTop="1">
      <c r="A55" s="134" t="s">
        <v>191</v>
      </c>
      <c r="B55" s="135">
        <f>SUM(B30:B54)</f>
        <v>28500437</v>
      </c>
      <c r="C55" s="135">
        <f>SUM(C30:C54)</f>
        <v>18771108</v>
      </c>
      <c r="D55" s="136">
        <f t="shared" si="9"/>
        <v>151.8</v>
      </c>
      <c r="E55" s="135">
        <f>SUM(E30:E54)</f>
        <v>201311</v>
      </c>
      <c r="F55" s="135">
        <f>SUM(F30:F54)</f>
        <v>123740</v>
      </c>
      <c r="G55" s="136">
        <f t="shared" si="6"/>
        <v>162.7</v>
      </c>
      <c r="H55" s="135">
        <f>SUM(H30:H54)</f>
        <v>27973262</v>
      </c>
      <c r="I55" s="135">
        <f>SUM(I30:I54)</f>
        <v>30739401</v>
      </c>
      <c r="J55" s="137">
        <f t="shared" si="10"/>
        <v>91</v>
      </c>
      <c r="K55" s="135">
        <f>SUM(K30:K54)</f>
        <v>56675010</v>
      </c>
      <c r="L55" s="135">
        <f>SUM(L30:L54)</f>
        <v>49634249</v>
      </c>
      <c r="M55" s="137">
        <f t="shared" si="11"/>
        <v>114.2</v>
      </c>
    </row>
    <row r="56" spans="1:14" ht="15.75" customHeight="1" thickTop="1">
      <c r="A56" s="143" t="s">
        <v>192</v>
      </c>
      <c r="B56" s="144">
        <f>B29+B55</f>
        <v>201426483</v>
      </c>
      <c r="C56" s="144">
        <f>C29+C55</f>
        <v>113204570</v>
      </c>
      <c r="D56" s="145">
        <f t="shared" si="9"/>
        <v>177.9</v>
      </c>
      <c r="E56" s="144">
        <f>E29+E55</f>
        <v>3991695</v>
      </c>
      <c r="F56" s="144">
        <f>F29+F55</f>
        <v>2920134</v>
      </c>
      <c r="G56" s="145">
        <f t="shared" si="6"/>
        <v>136.7</v>
      </c>
      <c r="H56" s="144">
        <f>H29+H55</f>
        <v>315119052</v>
      </c>
      <c r="I56" s="144">
        <f>I29+I55</f>
        <v>315863602</v>
      </c>
      <c r="J56" s="145">
        <f t="shared" si="10"/>
        <v>99.8</v>
      </c>
      <c r="K56" s="144">
        <f>K29+K55</f>
        <v>520537230</v>
      </c>
      <c r="L56" s="144">
        <f>L29+L55</f>
        <v>431988306</v>
      </c>
      <c r="M56" s="146">
        <f t="shared" si="11"/>
        <v>120.5</v>
      </c>
      <c r="N56" s="141"/>
    </row>
    <row r="57" ht="15" customHeight="1"/>
  </sheetData>
  <printOptions/>
  <pageMargins left="0" right="0" top="0" bottom="0" header="0.1968503937007874" footer="0.11811023622047245"/>
  <pageSetup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6"/>
  <sheetViews>
    <sheetView zoomScale="75" zoomScaleNormal="75" workbookViewId="0" topLeftCell="A1">
      <selection activeCell="M1" sqref="M1"/>
    </sheetView>
  </sheetViews>
  <sheetFormatPr defaultColWidth="11.19921875" defaultRowHeight="15"/>
  <cols>
    <col min="1" max="1" width="25.09765625" style="155" customWidth="1"/>
    <col min="2" max="2" width="9.69921875" style="155" bestFit="1" customWidth="1"/>
    <col min="3" max="3" width="8.8984375" style="155" bestFit="1" customWidth="1"/>
    <col min="4" max="4" width="6.19921875" style="155" bestFit="1" customWidth="1"/>
    <col min="5" max="7" width="8.59765625" style="155" bestFit="1" customWidth="1"/>
    <col min="8" max="9" width="9.69921875" style="155" bestFit="1" customWidth="1"/>
    <col min="10" max="10" width="8.59765625" style="155" bestFit="1" customWidth="1"/>
    <col min="11" max="12" width="9.69921875" style="155" bestFit="1" customWidth="1"/>
    <col min="13" max="13" width="6.19921875" style="155" bestFit="1" customWidth="1"/>
    <col min="14" max="16384" width="7.59765625" style="155" customWidth="1"/>
  </cols>
  <sheetData>
    <row r="1" spans="1:13" s="150" customFormat="1" ht="18.75" customHeight="1">
      <c r="A1" s="148" t="s">
        <v>91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219" t="s">
        <v>211</v>
      </c>
    </row>
    <row r="2" spans="1:13" ht="16.5" customHeight="1">
      <c r="A2" s="151"/>
      <c r="B2" s="152" t="s">
        <v>92</v>
      </c>
      <c r="C2" s="153"/>
      <c r="D2" s="153"/>
      <c r="E2" s="152" t="s">
        <v>93</v>
      </c>
      <c r="F2" s="153"/>
      <c r="G2" s="153"/>
      <c r="H2" s="152" t="s">
        <v>94</v>
      </c>
      <c r="I2" s="152"/>
      <c r="J2" s="153"/>
      <c r="K2" s="152" t="s">
        <v>95</v>
      </c>
      <c r="L2" s="153"/>
      <c r="M2" s="154"/>
    </row>
    <row r="3" spans="1:13" ht="16.5" customHeight="1">
      <c r="A3" s="156" t="s">
        <v>187</v>
      </c>
      <c r="B3" s="217" t="s">
        <v>188</v>
      </c>
      <c r="C3" s="218" t="s">
        <v>189</v>
      </c>
      <c r="D3" s="217" t="s">
        <v>190</v>
      </c>
      <c r="E3" s="217" t="s">
        <v>188</v>
      </c>
      <c r="F3" s="218" t="s">
        <v>189</v>
      </c>
      <c r="G3" s="217" t="s">
        <v>190</v>
      </c>
      <c r="H3" s="217" t="s">
        <v>188</v>
      </c>
      <c r="I3" s="218" t="s">
        <v>189</v>
      </c>
      <c r="J3" s="217" t="s">
        <v>190</v>
      </c>
      <c r="K3" s="217" t="s">
        <v>188</v>
      </c>
      <c r="L3" s="218" t="s">
        <v>189</v>
      </c>
      <c r="M3" s="217" t="s">
        <v>190</v>
      </c>
    </row>
    <row r="4" spans="1:13" ht="16.5" customHeight="1">
      <c r="A4" s="157" t="s">
        <v>250</v>
      </c>
      <c r="B4" s="158">
        <v>34822129</v>
      </c>
      <c r="C4" s="159">
        <v>15429094</v>
      </c>
      <c r="D4" s="164">
        <f aca="true" t="shared" si="0" ref="D4:D35">SUM(B4/C4)</f>
        <v>2.256913400099837</v>
      </c>
      <c r="E4" s="161">
        <v>1519333</v>
      </c>
      <c r="F4" s="159">
        <v>1208698</v>
      </c>
      <c r="G4" s="164">
        <f aca="true" t="shared" si="1" ref="G4:G9">SUM(E4/F4)</f>
        <v>1.2569996806481023</v>
      </c>
      <c r="H4" s="161">
        <v>76478005</v>
      </c>
      <c r="I4" s="159">
        <v>83631965</v>
      </c>
      <c r="J4" s="164">
        <f aca="true" t="shared" si="2" ref="J4:J13">SUM(H4/I4)</f>
        <v>0.914459022934592</v>
      </c>
      <c r="K4" s="165">
        <f aca="true" t="shared" si="3" ref="K4:K23">+B4+E4+H4</f>
        <v>112819467</v>
      </c>
      <c r="L4" s="163">
        <f aca="true" t="shared" si="4" ref="L4:L23">+C4+F4+I4</f>
        <v>100269757</v>
      </c>
      <c r="M4" s="164">
        <f aca="true" t="shared" si="5" ref="M4:M35">SUM(K4/L4)</f>
        <v>1.1251594735589117</v>
      </c>
    </row>
    <row r="5" spans="1:13" ht="16.5" customHeight="1">
      <c r="A5" s="162" t="s">
        <v>286</v>
      </c>
      <c r="B5" s="158">
        <v>20315691</v>
      </c>
      <c r="C5" s="159">
        <v>9132013</v>
      </c>
      <c r="D5" s="164">
        <f t="shared" si="0"/>
        <v>2.224667332383342</v>
      </c>
      <c r="E5" s="161">
        <v>446199</v>
      </c>
      <c r="F5" s="159">
        <v>490162</v>
      </c>
      <c r="G5" s="164">
        <f t="shared" si="1"/>
        <v>0.9103092446986915</v>
      </c>
      <c r="H5" s="161">
        <v>38630844</v>
      </c>
      <c r="I5" s="159">
        <v>41516649</v>
      </c>
      <c r="J5" s="164">
        <f t="shared" si="2"/>
        <v>0.9304904160256287</v>
      </c>
      <c r="K5" s="165">
        <f t="shared" si="3"/>
        <v>59392734</v>
      </c>
      <c r="L5" s="163">
        <f t="shared" si="4"/>
        <v>51138824</v>
      </c>
      <c r="M5" s="164">
        <f t="shared" si="5"/>
        <v>1.1614020298941563</v>
      </c>
    </row>
    <row r="6" spans="1:13" ht="16.5" customHeight="1">
      <c r="A6" s="162" t="s">
        <v>287</v>
      </c>
      <c r="B6" s="158">
        <v>11834159</v>
      </c>
      <c r="C6" s="159">
        <v>5440430</v>
      </c>
      <c r="D6" s="164">
        <f t="shared" si="0"/>
        <v>2.1752249362642293</v>
      </c>
      <c r="E6" s="161">
        <v>441103</v>
      </c>
      <c r="F6" s="159">
        <v>387601</v>
      </c>
      <c r="G6" s="164">
        <f t="shared" si="1"/>
        <v>1.1380336996034581</v>
      </c>
      <c r="H6" s="161">
        <v>27665535</v>
      </c>
      <c r="I6" s="159">
        <v>31418786</v>
      </c>
      <c r="J6" s="164">
        <f t="shared" si="2"/>
        <v>0.8805411832271304</v>
      </c>
      <c r="K6" s="165">
        <f t="shared" si="3"/>
        <v>39940797</v>
      </c>
      <c r="L6" s="163">
        <f t="shared" si="4"/>
        <v>37246817</v>
      </c>
      <c r="M6" s="164">
        <f t="shared" si="5"/>
        <v>1.0723277911237354</v>
      </c>
    </row>
    <row r="7" spans="1:13" ht="16.5" customHeight="1">
      <c r="A7" s="162" t="s">
        <v>288</v>
      </c>
      <c r="B7" s="158">
        <v>16300787</v>
      </c>
      <c r="C7" s="159">
        <v>7945764</v>
      </c>
      <c r="D7" s="164">
        <f t="shared" si="0"/>
        <v>2.051506563748936</v>
      </c>
      <c r="E7" s="161">
        <v>115249</v>
      </c>
      <c r="F7" s="159">
        <v>133496</v>
      </c>
      <c r="G7" s="164">
        <f t="shared" si="1"/>
        <v>0.8633142566069395</v>
      </c>
      <c r="H7" s="161">
        <v>10796027</v>
      </c>
      <c r="I7" s="159">
        <v>10749580</v>
      </c>
      <c r="J7" s="164">
        <f t="shared" si="2"/>
        <v>1.0043208199762224</v>
      </c>
      <c r="K7" s="165">
        <f t="shared" si="3"/>
        <v>27212063</v>
      </c>
      <c r="L7" s="163">
        <f t="shared" si="4"/>
        <v>18828840</v>
      </c>
      <c r="M7" s="164">
        <f t="shared" si="5"/>
        <v>1.4452331104837048</v>
      </c>
    </row>
    <row r="8" spans="1:13" ht="16.5" customHeight="1">
      <c r="A8" s="162" t="s">
        <v>251</v>
      </c>
      <c r="B8" s="158">
        <v>3380792</v>
      </c>
      <c r="C8" s="159">
        <v>1845751</v>
      </c>
      <c r="D8" s="164">
        <f t="shared" si="0"/>
        <v>1.8316620172493472</v>
      </c>
      <c r="E8" s="161">
        <v>1756</v>
      </c>
      <c r="F8" s="159">
        <v>1714</v>
      </c>
      <c r="G8" s="164">
        <f t="shared" si="1"/>
        <v>1.0245040840140023</v>
      </c>
      <c r="H8" s="161">
        <v>11385008</v>
      </c>
      <c r="I8" s="159">
        <v>12939543</v>
      </c>
      <c r="J8" s="164">
        <f t="shared" si="2"/>
        <v>0.8798616767222768</v>
      </c>
      <c r="K8" s="165">
        <f t="shared" si="3"/>
        <v>14767556</v>
      </c>
      <c r="L8" s="163">
        <f t="shared" si="4"/>
        <v>14787008</v>
      </c>
      <c r="M8" s="164">
        <f t="shared" si="5"/>
        <v>0.9986845208983454</v>
      </c>
    </row>
    <row r="9" spans="1:13" ht="16.5" customHeight="1">
      <c r="A9" s="162" t="s">
        <v>289</v>
      </c>
      <c r="B9" s="158">
        <v>6303509</v>
      </c>
      <c r="C9" s="159">
        <v>2901580</v>
      </c>
      <c r="D9" s="164">
        <f t="shared" si="0"/>
        <v>2.172440187759772</v>
      </c>
      <c r="E9" s="161">
        <v>167479</v>
      </c>
      <c r="F9" s="159">
        <v>161988</v>
      </c>
      <c r="G9" s="164">
        <f t="shared" si="1"/>
        <v>1.0338975726597033</v>
      </c>
      <c r="H9" s="161">
        <v>13688830</v>
      </c>
      <c r="I9" s="159">
        <v>15542932</v>
      </c>
      <c r="J9" s="164">
        <f t="shared" si="2"/>
        <v>0.8807109237819479</v>
      </c>
      <c r="K9" s="165">
        <f t="shared" si="3"/>
        <v>20159818</v>
      </c>
      <c r="L9" s="163">
        <f t="shared" si="4"/>
        <v>18606500</v>
      </c>
      <c r="M9" s="164">
        <f t="shared" si="5"/>
        <v>1.0834825464219493</v>
      </c>
    </row>
    <row r="10" spans="1:13" ht="16.5" customHeight="1">
      <c r="A10" s="162" t="s">
        <v>291</v>
      </c>
      <c r="B10" s="158">
        <v>12541820</v>
      </c>
      <c r="C10" s="159">
        <v>8165800</v>
      </c>
      <c r="D10" s="164">
        <f t="shared" si="0"/>
        <v>1.5358960542751476</v>
      </c>
      <c r="E10" s="161">
        <v>0</v>
      </c>
      <c r="F10" s="159">
        <v>0</v>
      </c>
      <c r="G10" s="166" t="str">
        <f>IF(OR(E10=0,F10=0),"　　－　　",ROUND(E10/F10*100,1))</f>
        <v>　　－　　</v>
      </c>
      <c r="H10" s="161">
        <v>424345</v>
      </c>
      <c r="I10" s="159">
        <v>357460</v>
      </c>
      <c r="J10" s="164">
        <f t="shared" si="2"/>
        <v>1.1871118446819224</v>
      </c>
      <c r="K10" s="165">
        <f t="shared" si="3"/>
        <v>12966165</v>
      </c>
      <c r="L10" s="163">
        <f t="shared" si="4"/>
        <v>8523260</v>
      </c>
      <c r="M10" s="164">
        <f t="shared" si="5"/>
        <v>1.5212682705912997</v>
      </c>
    </row>
    <row r="11" spans="1:13" ht="16.5" customHeight="1">
      <c r="A11" s="162" t="s">
        <v>293</v>
      </c>
      <c r="B11" s="158">
        <v>8662106</v>
      </c>
      <c r="C11" s="159">
        <v>5490114</v>
      </c>
      <c r="D11" s="164">
        <f t="shared" si="0"/>
        <v>1.5777643232909189</v>
      </c>
      <c r="E11" s="161">
        <v>66125</v>
      </c>
      <c r="F11" s="159">
        <v>35899</v>
      </c>
      <c r="G11" s="164">
        <f>SUM(E11/F11)</f>
        <v>1.841973314019889</v>
      </c>
      <c r="H11" s="161">
        <v>4436083</v>
      </c>
      <c r="I11" s="159">
        <v>4832771</v>
      </c>
      <c r="J11" s="164">
        <f t="shared" si="2"/>
        <v>0.9179170707654056</v>
      </c>
      <c r="K11" s="165">
        <f t="shared" si="3"/>
        <v>13164314</v>
      </c>
      <c r="L11" s="163">
        <f t="shared" si="4"/>
        <v>10358784</v>
      </c>
      <c r="M11" s="164">
        <f t="shared" si="5"/>
        <v>1.2708358432804467</v>
      </c>
    </row>
    <row r="12" spans="1:13" ht="16.5" customHeight="1">
      <c r="A12" s="162" t="s">
        <v>153</v>
      </c>
      <c r="B12" s="158">
        <v>3002911</v>
      </c>
      <c r="C12" s="159">
        <v>1198166</v>
      </c>
      <c r="D12" s="164">
        <f t="shared" si="0"/>
        <v>2.506256228268871</v>
      </c>
      <c r="E12" s="161">
        <v>16090</v>
      </c>
      <c r="F12" s="159">
        <v>18388</v>
      </c>
      <c r="G12" s="164">
        <f>SUM(E12/F12)</f>
        <v>0.8750271916467262</v>
      </c>
      <c r="H12" s="161">
        <v>8977689</v>
      </c>
      <c r="I12" s="159">
        <v>9618180</v>
      </c>
      <c r="J12" s="164">
        <f t="shared" si="2"/>
        <v>0.9334082955403206</v>
      </c>
      <c r="K12" s="165">
        <f t="shared" si="3"/>
        <v>11996690</v>
      </c>
      <c r="L12" s="163">
        <f t="shared" si="4"/>
        <v>10834734</v>
      </c>
      <c r="M12" s="164">
        <f t="shared" si="5"/>
        <v>1.1072436111491062</v>
      </c>
    </row>
    <row r="13" spans="1:13" ht="16.5" customHeight="1">
      <c r="A13" s="162" t="s">
        <v>297</v>
      </c>
      <c r="B13" s="158">
        <v>3309192</v>
      </c>
      <c r="C13" s="159">
        <v>1509820</v>
      </c>
      <c r="D13" s="164">
        <f t="shared" si="0"/>
        <v>2.191779152481753</v>
      </c>
      <c r="E13" s="161">
        <v>37613</v>
      </c>
      <c r="F13" s="159">
        <v>35619</v>
      </c>
      <c r="G13" s="164">
        <f>SUM(E13/F13)</f>
        <v>1.055981358263848</v>
      </c>
      <c r="H13" s="161">
        <v>12187405</v>
      </c>
      <c r="I13" s="159">
        <v>13412480</v>
      </c>
      <c r="J13" s="164">
        <f t="shared" si="2"/>
        <v>0.908661559979959</v>
      </c>
      <c r="K13" s="165">
        <f t="shared" si="3"/>
        <v>15534210</v>
      </c>
      <c r="L13" s="163">
        <f t="shared" si="4"/>
        <v>14957919</v>
      </c>
      <c r="M13" s="164">
        <f t="shared" si="5"/>
        <v>1.038527485006437</v>
      </c>
    </row>
    <row r="14" spans="1:13" ht="16.5" customHeight="1">
      <c r="A14" s="162" t="s">
        <v>294</v>
      </c>
      <c r="B14" s="158">
        <v>9541202</v>
      </c>
      <c r="C14" s="159">
        <v>4908571</v>
      </c>
      <c r="D14" s="164">
        <f t="shared" si="0"/>
        <v>1.9437840463140903</v>
      </c>
      <c r="E14" s="161">
        <v>0</v>
      </c>
      <c r="F14" s="159">
        <v>0</v>
      </c>
      <c r="G14" s="166" t="str">
        <f>IF(OR(E14=0,F14=0),"　  －  　",ROUND(E14/F14*100,1))</f>
        <v>　  －  　</v>
      </c>
      <c r="H14" s="161">
        <v>0</v>
      </c>
      <c r="I14" s="159">
        <v>0</v>
      </c>
      <c r="J14" s="166" t="str">
        <f>IF(OR(H14=0,I14=0),"　　－　　",ROUND(H14/I14*100,1))</f>
        <v>　　－　　</v>
      </c>
      <c r="K14" s="165">
        <f t="shared" si="3"/>
        <v>9541202</v>
      </c>
      <c r="L14" s="163">
        <f t="shared" si="4"/>
        <v>4908571</v>
      </c>
      <c r="M14" s="164">
        <f t="shared" si="5"/>
        <v>1.9437840463140903</v>
      </c>
    </row>
    <row r="15" spans="1:13" ht="16.5" customHeight="1">
      <c r="A15" s="162" t="s">
        <v>299</v>
      </c>
      <c r="B15" s="158">
        <v>1004171</v>
      </c>
      <c r="C15" s="159">
        <v>401950</v>
      </c>
      <c r="D15" s="164">
        <f t="shared" si="0"/>
        <v>2.49824853837542</v>
      </c>
      <c r="E15" s="161">
        <v>12611</v>
      </c>
      <c r="F15" s="159">
        <v>12816</v>
      </c>
      <c r="G15" s="164">
        <f>SUM(E15/F15)</f>
        <v>0.9840043695380774</v>
      </c>
      <c r="H15" s="161">
        <v>8849642</v>
      </c>
      <c r="I15" s="159">
        <v>8058721</v>
      </c>
      <c r="J15" s="164">
        <f aca="true" t="shared" si="6" ref="J15:J20">SUM(H15/I15)</f>
        <v>1.0981447304106942</v>
      </c>
      <c r="K15" s="165">
        <f t="shared" si="3"/>
        <v>9866424</v>
      </c>
      <c r="L15" s="163">
        <f t="shared" si="4"/>
        <v>8473487</v>
      </c>
      <c r="M15" s="164">
        <f t="shared" si="5"/>
        <v>1.1643876954080417</v>
      </c>
    </row>
    <row r="16" spans="1:13" ht="16.5" customHeight="1">
      <c r="A16" s="162" t="s">
        <v>6</v>
      </c>
      <c r="B16" s="158">
        <v>2313726</v>
      </c>
      <c r="C16" s="159">
        <v>1748771</v>
      </c>
      <c r="D16" s="164">
        <f t="shared" si="0"/>
        <v>1.323058307805882</v>
      </c>
      <c r="E16" s="161">
        <v>85727</v>
      </c>
      <c r="F16" s="159">
        <v>82622</v>
      </c>
      <c r="G16" s="164">
        <f>SUM(E16/F16)</f>
        <v>1.037580789620198</v>
      </c>
      <c r="H16" s="161">
        <v>4065546</v>
      </c>
      <c r="I16" s="159">
        <v>4106730</v>
      </c>
      <c r="J16" s="164">
        <f t="shared" si="6"/>
        <v>0.9899715832304534</v>
      </c>
      <c r="K16" s="165">
        <f t="shared" si="3"/>
        <v>6464999</v>
      </c>
      <c r="L16" s="163">
        <f t="shared" si="4"/>
        <v>5938123</v>
      </c>
      <c r="M16" s="164">
        <f t="shared" si="5"/>
        <v>1.0887277006555776</v>
      </c>
    </row>
    <row r="17" spans="1:13" ht="16.5" customHeight="1">
      <c r="A17" s="162" t="s">
        <v>300</v>
      </c>
      <c r="B17" s="158">
        <v>1682729</v>
      </c>
      <c r="C17" s="159">
        <v>958810</v>
      </c>
      <c r="D17" s="164">
        <f t="shared" si="0"/>
        <v>1.7550181996433079</v>
      </c>
      <c r="E17" s="161">
        <v>0</v>
      </c>
      <c r="F17" s="159">
        <v>0</v>
      </c>
      <c r="G17" s="166" t="str">
        <f>IF(OR(E17=0,F17=0),"　　－　　",ROUND(E17/F17*100,1))</f>
        <v>　　－　　</v>
      </c>
      <c r="H17" s="161">
        <v>6420518</v>
      </c>
      <c r="I17" s="159">
        <v>5721770</v>
      </c>
      <c r="J17" s="164">
        <f t="shared" si="6"/>
        <v>1.1221209520830093</v>
      </c>
      <c r="K17" s="165">
        <f t="shared" si="3"/>
        <v>8103247</v>
      </c>
      <c r="L17" s="163">
        <f t="shared" si="4"/>
        <v>6680580</v>
      </c>
      <c r="M17" s="164">
        <f t="shared" si="5"/>
        <v>1.2129556116385105</v>
      </c>
    </row>
    <row r="18" spans="1:13" ht="16.5" customHeight="1">
      <c r="A18" s="162" t="s">
        <v>155</v>
      </c>
      <c r="B18" s="158">
        <v>381707</v>
      </c>
      <c r="C18" s="159">
        <v>169128</v>
      </c>
      <c r="D18" s="164">
        <f t="shared" si="0"/>
        <v>2.2569119246960883</v>
      </c>
      <c r="E18" s="161">
        <v>0</v>
      </c>
      <c r="F18" s="159">
        <v>0</v>
      </c>
      <c r="G18" s="166" t="str">
        <f>IF(OR(E18=0,F18=0),"　　－　　",ROUND(E18/F18*100,1))</f>
        <v>　　－　　</v>
      </c>
      <c r="H18" s="161">
        <v>6334753</v>
      </c>
      <c r="I18" s="159">
        <v>6267094</v>
      </c>
      <c r="J18" s="164">
        <f t="shared" si="6"/>
        <v>1.010795912746801</v>
      </c>
      <c r="K18" s="165">
        <f t="shared" si="3"/>
        <v>6716460</v>
      </c>
      <c r="L18" s="163">
        <f t="shared" si="4"/>
        <v>6436222</v>
      </c>
      <c r="M18" s="164">
        <f t="shared" si="5"/>
        <v>1.0435407604026088</v>
      </c>
    </row>
    <row r="19" spans="1:13" ht="16.5" customHeight="1">
      <c r="A19" s="167" t="s">
        <v>104</v>
      </c>
      <c r="B19" s="158">
        <v>84223</v>
      </c>
      <c r="C19" s="159">
        <v>38043</v>
      </c>
      <c r="D19" s="164">
        <f t="shared" si="0"/>
        <v>2.2138895460400074</v>
      </c>
      <c r="E19" s="161">
        <v>53989</v>
      </c>
      <c r="F19" s="159">
        <v>20989</v>
      </c>
      <c r="G19" s="164">
        <f>SUM(E19/F19)</f>
        <v>2.572252132069179</v>
      </c>
      <c r="H19" s="161">
        <v>4628889</v>
      </c>
      <c r="I19" s="159">
        <v>4871896</v>
      </c>
      <c r="J19" s="164">
        <f t="shared" si="6"/>
        <v>0.9501206511797461</v>
      </c>
      <c r="K19" s="165">
        <f t="shared" si="3"/>
        <v>4767101</v>
      </c>
      <c r="L19" s="163">
        <f t="shared" si="4"/>
        <v>4930928</v>
      </c>
      <c r="M19" s="164">
        <f t="shared" si="5"/>
        <v>0.9667756251967176</v>
      </c>
    </row>
    <row r="20" spans="1:13" ht="16.5" customHeight="1">
      <c r="A20" s="162" t="s">
        <v>7</v>
      </c>
      <c r="B20" s="158">
        <v>1455641</v>
      </c>
      <c r="C20" s="159">
        <v>787984</v>
      </c>
      <c r="D20" s="164">
        <f t="shared" si="0"/>
        <v>1.8472976608662104</v>
      </c>
      <c r="E20" s="161">
        <v>6426</v>
      </c>
      <c r="F20" s="159">
        <v>14412</v>
      </c>
      <c r="G20" s="164">
        <f>SUM(E20/F20)</f>
        <v>0.44587843463780186</v>
      </c>
      <c r="H20" s="161">
        <v>2853782</v>
      </c>
      <c r="I20" s="159">
        <v>3125734</v>
      </c>
      <c r="J20" s="164">
        <f t="shared" si="6"/>
        <v>0.9129957955475418</v>
      </c>
      <c r="K20" s="165">
        <f t="shared" si="3"/>
        <v>4315849</v>
      </c>
      <c r="L20" s="163">
        <f t="shared" si="4"/>
        <v>3928130</v>
      </c>
      <c r="M20" s="164">
        <f t="shared" si="5"/>
        <v>1.0987031997413528</v>
      </c>
    </row>
    <row r="21" spans="1:13" ht="16.5" customHeight="1">
      <c r="A21" s="162" t="s">
        <v>8</v>
      </c>
      <c r="B21" s="158">
        <v>3736276</v>
      </c>
      <c r="C21" s="159">
        <v>2337462</v>
      </c>
      <c r="D21" s="164">
        <f t="shared" si="0"/>
        <v>1.5984328301379873</v>
      </c>
      <c r="E21" s="161">
        <v>0</v>
      </c>
      <c r="F21" s="159">
        <v>0</v>
      </c>
      <c r="G21" s="166" t="str">
        <f>IF(OR(E21=0,F21=0),"　　－　　",ROUND(E21/F21*100,1))</f>
        <v>　　－　　</v>
      </c>
      <c r="H21" s="161">
        <v>0</v>
      </c>
      <c r="I21" s="159">
        <v>0</v>
      </c>
      <c r="J21" s="166" t="str">
        <f>IF(OR(H21=0,I21=0),"　　－　　",ROUND(H21/I21*100,1))</f>
        <v>　　－　　</v>
      </c>
      <c r="K21" s="165">
        <f t="shared" si="3"/>
        <v>3736276</v>
      </c>
      <c r="L21" s="163">
        <f t="shared" si="4"/>
        <v>2337462</v>
      </c>
      <c r="M21" s="164">
        <f t="shared" si="5"/>
        <v>1.5984328301379873</v>
      </c>
    </row>
    <row r="22" spans="1:13" ht="16.5" customHeight="1">
      <c r="A22" s="162" t="s">
        <v>157</v>
      </c>
      <c r="B22" s="158">
        <v>4119672</v>
      </c>
      <c r="C22" s="159">
        <v>2501089</v>
      </c>
      <c r="D22" s="164">
        <f t="shared" si="0"/>
        <v>1.647151300893331</v>
      </c>
      <c r="E22" s="161">
        <v>0</v>
      </c>
      <c r="F22" s="159">
        <v>0</v>
      </c>
      <c r="G22" s="166" t="str">
        <f>IF(OR(E22=0,F22=0),"　　－　　",ROUND(E22/F22*100,1))</f>
        <v>　　－　　</v>
      </c>
      <c r="H22" s="161">
        <v>0</v>
      </c>
      <c r="I22" s="159">
        <v>0</v>
      </c>
      <c r="J22" s="168" t="str">
        <f>IF(OR(H22=0,I22=0),"　　－　　",ROUND(H22/I22*100,1))</f>
        <v>　　－　　</v>
      </c>
      <c r="K22" s="165">
        <f t="shared" si="3"/>
        <v>4119672</v>
      </c>
      <c r="L22" s="163">
        <f t="shared" si="4"/>
        <v>2501089</v>
      </c>
      <c r="M22" s="164">
        <f t="shared" si="5"/>
        <v>1.647151300893331</v>
      </c>
    </row>
    <row r="23" spans="1:14" ht="16.5" customHeight="1">
      <c r="A23" s="162" t="s">
        <v>159</v>
      </c>
      <c r="B23" s="158">
        <v>927325</v>
      </c>
      <c r="C23" s="159">
        <v>653133</v>
      </c>
      <c r="D23" s="164">
        <f t="shared" si="0"/>
        <v>1.4198103602175973</v>
      </c>
      <c r="E23" s="161">
        <v>6900</v>
      </c>
      <c r="F23" s="159">
        <v>13356</v>
      </c>
      <c r="G23" s="164">
        <f>SUM(E23/F23)</f>
        <v>0.5166217430368374</v>
      </c>
      <c r="H23" s="161">
        <v>3588525</v>
      </c>
      <c r="I23" s="159">
        <v>3938104</v>
      </c>
      <c r="J23" s="164">
        <f aca="true" t="shared" si="7" ref="J23:J31">SUM(H23/I23)</f>
        <v>0.911231648529343</v>
      </c>
      <c r="K23" s="165">
        <f t="shared" si="3"/>
        <v>4522750</v>
      </c>
      <c r="L23" s="163">
        <f t="shared" si="4"/>
        <v>4604593</v>
      </c>
      <c r="M23" s="164">
        <f t="shared" si="5"/>
        <v>0.9822257906399111</v>
      </c>
      <c r="N23" s="169"/>
    </row>
    <row r="24" spans="1:14" ht="16.5" customHeight="1">
      <c r="A24" s="162" t="s">
        <v>106</v>
      </c>
      <c r="B24" s="158">
        <v>1180522</v>
      </c>
      <c r="C24" s="159">
        <v>759667</v>
      </c>
      <c r="D24" s="164">
        <f t="shared" si="0"/>
        <v>1.5539993181222824</v>
      </c>
      <c r="E24" s="161">
        <v>14468</v>
      </c>
      <c r="F24" s="159">
        <v>0</v>
      </c>
      <c r="G24" s="166" t="str">
        <f>IF(OR(E24=0,F24=0),"　　－　　",ROUND(E24/F24*100,1))</f>
        <v>　　－　　</v>
      </c>
      <c r="H24" s="161">
        <v>4622220</v>
      </c>
      <c r="I24" s="159">
        <v>4689800</v>
      </c>
      <c r="J24" s="164">
        <f t="shared" si="7"/>
        <v>0.9855900038381168</v>
      </c>
      <c r="K24" s="165">
        <v>5817210</v>
      </c>
      <c r="L24" s="163">
        <f>+C24+F24+I24</f>
        <v>5449467</v>
      </c>
      <c r="M24" s="164">
        <f t="shared" si="5"/>
        <v>1.067482379469405</v>
      </c>
      <c r="N24" s="169"/>
    </row>
    <row r="25" spans="1:13" ht="16.5" customHeight="1">
      <c r="A25" s="167" t="s">
        <v>160</v>
      </c>
      <c r="B25" s="158">
        <v>1424379</v>
      </c>
      <c r="C25" s="159">
        <v>945264</v>
      </c>
      <c r="D25" s="164">
        <f t="shared" si="0"/>
        <v>1.5068584014624486</v>
      </c>
      <c r="E25" s="161">
        <v>41444</v>
      </c>
      <c r="F25" s="159">
        <v>43491</v>
      </c>
      <c r="G25" s="164">
        <f>SUM(E25/F25)</f>
        <v>0.9529327906923272</v>
      </c>
      <c r="H25" s="161">
        <v>3191599</v>
      </c>
      <c r="I25" s="159">
        <v>3348365</v>
      </c>
      <c r="J25" s="164">
        <f t="shared" si="7"/>
        <v>0.9531813287977864</v>
      </c>
      <c r="K25" s="165">
        <f>+B25+E25+H25</f>
        <v>4657422</v>
      </c>
      <c r="L25" s="163">
        <f>+C25+F25+I25</f>
        <v>4337120</v>
      </c>
      <c r="M25" s="164">
        <f t="shared" si="5"/>
        <v>1.0738513114693622</v>
      </c>
    </row>
    <row r="26" spans="1:13" ht="16.5" customHeight="1">
      <c r="A26" s="167" t="s">
        <v>112</v>
      </c>
      <c r="B26" s="158">
        <v>686979</v>
      </c>
      <c r="C26" s="159">
        <v>320567</v>
      </c>
      <c r="D26" s="164">
        <f t="shared" si="0"/>
        <v>2.14301222521345</v>
      </c>
      <c r="E26" s="161">
        <v>0</v>
      </c>
      <c r="F26" s="159">
        <v>0</v>
      </c>
      <c r="G26" s="166" t="str">
        <f>IF(OR(E26=0,F26=0),"　　－　　",ROUND(E26/F26*100,1))</f>
        <v>　　－　　</v>
      </c>
      <c r="H26" s="161">
        <v>1680616</v>
      </c>
      <c r="I26" s="159">
        <v>1660678</v>
      </c>
      <c r="J26" s="164">
        <f t="shared" si="7"/>
        <v>1.0120059397426835</v>
      </c>
      <c r="K26" s="170">
        <f>+B26+E26+H26</f>
        <v>2367595</v>
      </c>
      <c r="L26" s="163">
        <f>+C26+F26+I26</f>
        <v>1981245</v>
      </c>
      <c r="M26" s="164">
        <f t="shared" si="5"/>
        <v>1.1950036466969003</v>
      </c>
    </row>
    <row r="27" spans="1:14" ht="16.5" customHeight="1">
      <c r="A27" s="167" t="s">
        <v>108</v>
      </c>
      <c r="B27" s="159">
        <v>3071382</v>
      </c>
      <c r="C27" s="159">
        <v>2552058</v>
      </c>
      <c r="D27" s="164">
        <f t="shared" si="0"/>
        <v>1.2034922403801167</v>
      </c>
      <c r="E27" s="171">
        <v>0</v>
      </c>
      <c r="F27" s="159">
        <v>0</v>
      </c>
      <c r="G27" s="166" t="str">
        <f>IF(OR(E27=0,F27=0),"　　－　　",ROUND(E27/F27*100,1))</f>
        <v>　　－　　</v>
      </c>
      <c r="H27" s="171">
        <v>401206</v>
      </c>
      <c r="I27" s="159">
        <v>399836</v>
      </c>
      <c r="J27" s="164">
        <f t="shared" si="7"/>
        <v>1.0034264048259787</v>
      </c>
      <c r="K27" s="165">
        <f>+B27+E27+H27</f>
        <v>3472588</v>
      </c>
      <c r="L27" s="163">
        <f>+C27+F27+I27</f>
        <v>2951894</v>
      </c>
      <c r="M27" s="164">
        <f t="shared" si="5"/>
        <v>1.1763931902703824</v>
      </c>
      <c r="N27" s="169"/>
    </row>
    <row r="28" spans="1:13" ht="16.5" customHeight="1">
      <c r="A28" s="167" t="s">
        <v>113</v>
      </c>
      <c r="B28" s="158">
        <v>77242</v>
      </c>
      <c r="C28" s="159">
        <v>155683</v>
      </c>
      <c r="D28" s="172">
        <f t="shared" si="0"/>
        <v>0.49614922631244257</v>
      </c>
      <c r="E28" s="161">
        <v>10584</v>
      </c>
      <c r="F28" s="159">
        <v>26314</v>
      </c>
      <c r="G28" s="172">
        <f>SUM(E28/F28)</f>
        <v>0.4022193509158623</v>
      </c>
      <c r="H28" s="161">
        <v>3468927</v>
      </c>
      <c r="I28" s="159">
        <v>3369817</v>
      </c>
      <c r="J28" s="172">
        <f t="shared" si="7"/>
        <v>1.0294110926498383</v>
      </c>
      <c r="K28" s="170">
        <f>+B28+E28+H28</f>
        <v>3556753</v>
      </c>
      <c r="L28" s="163">
        <f>+C28+F28+I28</f>
        <v>3551814</v>
      </c>
      <c r="M28" s="172">
        <f t="shared" si="5"/>
        <v>1.0013905570505663</v>
      </c>
    </row>
    <row r="29" spans="1:13" ht="15" customHeight="1">
      <c r="A29" s="174" t="s">
        <v>191</v>
      </c>
      <c r="B29" s="175">
        <f>SUM(B4:B28)</f>
        <v>152160272</v>
      </c>
      <c r="C29" s="175">
        <f>SUM(C4:C28)</f>
        <v>78296712</v>
      </c>
      <c r="D29" s="160">
        <f t="shared" si="0"/>
        <v>1.9433801000481348</v>
      </c>
      <c r="E29" s="175">
        <f>SUM(E4:E28)</f>
        <v>3043096</v>
      </c>
      <c r="F29" s="175">
        <f>SUM(F4:F28)</f>
        <v>2687565</v>
      </c>
      <c r="G29" s="176">
        <f>SUM(E29/F29)</f>
        <v>1.132287405141829</v>
      </c>
      <c r="H29" s="175">
        <f>SUM(H4:H28)</f>
        <v>254775994</v>
      </c>
      <c r="I29" s="175">
        <f>SUM(I4:I28)</f>
        <v>273578891</v>
      </c>
      <c r="J29" s="177">
        <f t="shared" si="7"/>
        <v>0.931270658597706</v>
      </c>
      <c r="K29" s="175">
        <f>SUM(K4:K28)</f>
        <v>409979362</v>
      </c>
      <c r="L29" s="175">
        <f>SUM(L4:L28)</f>
        <v>354563168</v>
      </c>
      <c r="M29" s="160">
        <f t="shared" si="5"/>
        <v>1.156294277018644</v>
      </c>
    </row>
    <row r="30" spans="1:13" ht="16.5" customHeight="1">
      <c r="A30" s="162" t="s">
        <v>164</v>
      </c>
      <c r="B30" s="171">
        <v>380976</v>
      </c>
      <c r="C30" s="159">
        <v>291270</v>
      </c>
      <c r="D30" s="160">
        <f t="shared" si="0"/>
        <v>1.307982284478319</v>
      </c>
      <c r="E30" s="161">
        <v>0</v>
      </c>
      <c r="F30" s="171">
        <v>0</v>
      </c>
      <c r="G30" s="178" t="str">
        <f>IF(OR(E30=0,F30=0),"　　－　　",ROUND(E30/F30*100,1))</f>
        <v>　　－　　</v>
      </c>
      <c r="H30" s="171">
        <v>2105427</v>
      </c>
      <c r="I30" s="159">
        <v>3105993</v>
      </c>
      <c r="J30" s="160">
        <f t="shared" si="7"/>
        <v>0.6778595444355476</v>
      </c>
      <c r="K30" s="170">
        <f aca="true" t="shared" si="8" ref="K30:K54">+B30+E30+H30</f>
        <v>2486403</v>
      </c>
      <c r="L30" s="165">
        <f aca="true" t="shared" si="9" ref="L30:L54">+C30+F30+I30</f>
        <v>3397263</v>
      </c>
      <c r="M30" s="160">
        <f t="shared" si="5"/>
        <v>0.7318841667542372</v>
      </c>
    </row>
    <row r="31" spans="1:13" s="169" customFormat="1" ht="16.5" customHeight="1">
      <c r="A31" s="162" t="s">
        <v>166</v>
      </c>
      <c r="B31" s="171">
        <v>173913</v>
      </c>
      <c r="C31" s="159">
        <v>99582</v>
      </c>
      <c r="D31" s="164">
        <f t="shared" si="0"/>
        <v>1.74643007772489</v>
      </c>
      <c r="E31" s="161">
        <v>927</v>
      </c>
      <c r="F31" s="171">
        <v>728</v>
      </c>
      <c r="G31" s="164">
        <f>SUM(E31/F31)</f>
        <v>1.2733516483516483</v>
      </c>
      <c r="H31" s="171">
        <v>2506925</v>
      </c>
      <c r="I31" s="159">
        <v>2572674</v>
      </c>
      <c r="J31" s="164">
        <f t="shared" si="7"/>
        <v>0.9744433223952976</v>
      </c>
      <c r="K31" s="170">
        <f t="shared" si="8"/>
        <v>2681765</v>
      </c>
      <c r="L31" s="165">
        <f t="shared" si="9"/>
        <v>2672984</v>
      </c>
      <c r="M31" s="164">
        <f t="shared" si="5"/>
        <v>1.0032850926155936</v>
      </c>
    </row>
    <row r="32" spans="1:13" ht="16.5" customHeight="1">
      <c r="A32" s="167" t="s">
        <v>167</v>
      </c>
      <c r="B32" s="158">
        <v>2594559</v>
      </c>
      <c r="C32" s="159">
        <v>1187340</v>
      </c>
      <c r="D32" s="164">
        <f t="shared" si="0"/>
        <v>2.1851862145636463</v>
      </c>
      <c r="E32" s="161">
        <v>0</v>
      </c>
      <c r="F32" s="159">
        <v>0</v>
      </c>
      <c r="G32" s="166" t="str">
        <f>IF(OR(E32=0,F32=0),"　　－　　",ROUND(E32/F32*100,1))</f>
        <v>　　－　　</v>
      </c>
      <c r="H32" s="161">
        <v>0</v>
      </c>
      <c r="I32" s="159">
        <v>0</v>
      </c>
      <c r="J32" s="166" t="str">
        <f>IF(OR(H32=0,I32=0),"　　－　　",ROUND(H32/I32*100,1))</f>
        <v>　　－　　</v>
      </c>
      <c r="K32" s="170">
        <f t="shared" si="8"/>
        <v>2594559</v>
      </c>
      <c r="L32" s="163">
        <f t="shared" si="9"/>
        <v>1187340</v>
      </c>
      <c r="M32" s="164">
        <f t="shared" si="5"/>
        <v>2.1851862145636463</v>
      </c>
    </row>
    <row r="33" spans="1:13" ht="16.5" customHeight="1">
      <c r="A33" s="167" t="s">
        <v>115</v>
      </c>
      <c r="B33" s="158">
        <v>447277</v>
      </c>
      <c r="C33" s="159">
        <v>306216</v>
      </c>
      <c r="D33" s="164">
        <f t="shared" si="0"/>
        <v>1.4606584894322963</v>
      </c>
      <c r="E33" s="161">
        <v>108825</v>
      </c>
      <c r="F33" s="159">
        <v>163799</v>
      </c>
      <c r="G33" s="164">
        <f>SUM(E33/F33)</f>
        <v>0.6643813454294593</v>
      </c>
      <c r="H33" s="161">
        <v>2000118</v>
      </c>
      <c r="I33" s="159">
        <v>2113239</v>
      </c>
      <c r="J33" s="164">
        <f>SUM(H33/I33)</f>
        <v>0.9464703235175955</v>
      </c>
      <c r="K33" s="170">
        <f t="shared" si="8"/>
        <v>2556220</v>
      </c>
      <c r="L33" s="163">
        <f t="shared" si="9"/>
        <v>2583254</v>
      </c>
      <c r="M33" s="164">
        <f t="shared" si="5"/>
        <v>0.9895349044267424</v>
      </c>
    </row>
    <row r="34" spans="1:13" ht="16.5" customHeight="1">
      <c r="A34" s="167" t="s">
        <v>169</v>
      </c>
      <c r="B34" s="158">
        <v>425660</v>
      </c>
      <c r="C34" s="159">
        <v>272483</v>
      </c>
      <c r="D34" s="164">
        <f t="shared" si="0"/>
        <v>1.5621525012569593</v>
      </c>
      <c r="E34" s="161">
        <v>150</v>
      </c>
      <c r="F34" s="159">
        <v>0</v>
      </c>
      <c r="G34" s="166" t="str">
        <f>IF(OR(E34=0,F34=0),"　　－　　",ROUND(E34/F34*100,1))</f>
        <v>　　－　　</v>
      </c>
      <c r="H34" s="161">
        <v>2603755</v>
      </c>
      <c r="I34" s="159">
        <v>2789271</v>
      </c>
      <c r="J34" s="164">
        <f>SUM(H34/I34)</f>
        <v>0.9334894314679355</v>
      </c>
      <c r="K34" s="170">
        <f t="shared" si="8"/>
        <v>3029565</v>
      </c>
      <c r="L34" s="163">
        <f t="shared" si="9"/>
        <v>3061754</v>
      </c>
      <c r="M34" s="164">
        <f t="shared" si="5"/>
        <v>0.9894867451793972</v>
      </c>
    </row>
    <row r="35" spans="1:13" ht="16.5" customHeight="1">
      <c r="A35" s="167" t="s">
        <v>9</v>
      </c>
      <c r="B35" s="158">
        <v>2650478</v>
      </c>
      <c r="C35" s="159">
        <v>2068312</v>
      </c>
      <c r="D35" s="164">
        <f t="shared" si="0"/>
        <v>1.2814691400523712</v>
      </c>
      <c r="E35" s="161">
        <v>42973</v>
      </c>
      <c r="F35" s="159">
        <v>24222</v>
      </c>
      <c r="G35" s="164">
        <f>SUM(E35/F35)</f>
        <v>1.7741309553298654</v>
      </c>
      <c r="H35" s="161">
        <v>213434</v>
      </c>
      <c r="I35" s="159">
        <v>219879</v>
      </c>
      <c r="J35" s="164">
        <f>SUM(H35/I35)</f>
        <v>0.9706884240877938</v>
      </c>
      <c r="K35" s="170">
        <f t="shared" si="8"/>
        <v>2906885</v>
      </c>
      <c r="L35" s="163">
        <f t="shared" si="9"/>
        <v>2312413</v>
      </c>
      <c r="M35" s="164">
        <f t="shared" si="5"/>
        <v>1.2570786446884705</v>
      </c>
    </row>
    <row r="36" spans="1:13" ht="16.5" customHeight="1">
      <c r="A36" s="167" t="s">
        <v>170</v>
      </c>
      <c r="B36" s="158">
        <v>2154221</v>
      </c>
      <c r="C36" s="159">
        <v>1714659</v>
      </c>
      <c r="D36" s="164">
        <f aca="true" t="shared" si="10" ref="D36:D56">SUM(B36/C36)</f>
        <v>1.2563553452902296</v>
      </c>
      <c r="E36" s="161">
        <v>0</v>
      </c>
      <c r="F36" s="159">
        <v>0</v>
      </c>
      <c r="G36" s="166" t="str">
        <f>IF(OR(E36=0,F36=0),"　　－　　",ROUND(E36/F36*100,1))</f>
        <v>　　－　　</v>
      </c>
      <c r="H36" s="161">
        <v>174849</v>
      </c>
      <c r="I36" s="159">
        <v>144036</v>
      </c>
      <c r="J36" s="164">
        <f>SUM(H36/I36)</f>
        <v>1.2139256852453553</v>
      </c>
      <c r="K36" s="170">
        <f t="shared" si="8"/>
        <v>2329070</v>
      </c>
      <c r="L36" s="163">
        <f t="shared" si="9"/>
        <v>1858695</v>
      </c>
      <c r="M36" s="164">
        <f aca="true" t="shared" si="11" ref="M36:M56">SUM(K36/L36)</f>
        <v>1.2530673402575463</v>
      </c>
    </row>
    <row r="37" spans="1:13" ht="16.5" customHeight="1">
      <c r="A37" s="167" t="s">
        <v>172</v>
      </c>
      <c r="B37" s="158">
        <v>273253</v>
      </c>
      <c r="C37" s="159">
        <v>72059</v>
      </c>
      <c r="D37" s="164">
        <f t="shared" si="10"/>
        <v>3.7920731622698067</v>
      </c>
      <c r="E37" s="161">
        <v>905</v>
      </c>
      <c r="F37" s="159">
        <v>110</v>
      </c>
      <c r="G37" s="164">
        <f>SUM(E37/F37)</f>
        <v>8.227272727272727</v>
      </c>
      <c r="H37" s="161">
        <v>2405164</v>
      </c>
      <c r="I37" s="159">
        <v>2526676</v>
      </c>
      <c r="J37" s="164">
        <f>SUM(H37/I37)</f>
        <v>0.9519083570667549</v>
      </c>
      <c r="K37" s="170">
        <f t="shared" si="8"/>
        <v>2679322</v>
      </c>
      <c r="L37" s="163">
        <f t="shared" si="9"/>
        <v>2598845</v>
      </c>
      <c r="M37" s="164">
        <f t="shared" si="11"/>
        <v>1.0309664485569552</v>
      </c>
    </row>
    <row r="38" spans="1:13" ht="16.5" customHeight="1">
      <c r="A38" s="162" t="s">
        <v>10</v>
      </c>
      <c r="B38" s="158">
        <v>1791068</v>
      </c>
      <c r="C38" s="159">
        <v>1497549</v>
      </c>
      <c r="D38" s="164">
        <f t="shared" si="10"/>
        <v>1.1959995966742991</v>
      </c>
      <c r="E38" s="161">
        <v>0</v>
      </c>
      <c r="F38" s="159">
        <v>0</v>
      </c>
      <c r="G38" s="166" t="str">
        <f>IF(OR(E38=0,F38=0),"　　－　　",ROUND(E38/F38*100,1))</f>
        <v>　　－　　</v>
      </c>
      <c r="H38" s="161">
        <v>0</v>
      </c>
      <c r="I38" s="159">
        <v>0</v>
      </c>
      <c r="J38" s="166" t="str">
        <f>IF(OR(H38=0,I38=0),"　　－　　",ROUND(H38/I38*100,1))</f>
        <v>　　－　　</v>
      </c>
      <c r="K38" s="170">
        <f t="shared" si="8"/>
        <v>1791068</v>
      </c>
      <c r="L38" s="163">
        <f t="shared" si="9"/>
        <v>1497549</v>
      </c>
      <c r="M38" s="164">
        <f t="shared" si="11"/>
        <v>1.1959995966742991</v>
      </c>
    </row>
    <row r="39" spans="1:13" ht="16.5" customHeight="1">
      <c r="A39" s="167" t="s">
        <v>90</v>
      </c>
      <c r="B39" s="158">
        <v>775805</v>
      </c>
      <c r="C39" s="159">
        <v>294953</v>
      </c>
      <c r="D39" s="164">
        <f t="shared" si="10"/>
        <v>2.630266517038308</v>
      </c>
      <c r="E39" s="161">
        <v>0</v>
      </c>
      <c r="F39" s="159">
        <v>0</v>
      </c>
      <c r="G39" s="166" t="str">
        <f>IF(OR(E39=0,F39=0),"　　－　　",ROUND(E39/F39*100,1))</f>
        <v>　　－　　</v>
      </c>
      <c r="H39" s="161">
        <v>1287205</v>
      </c>
      <c r="I39" s="159">
        <v>1417125</v>
      </c>
      <c r="J39" s="164">
        <f aca="true" t="shared" si="12" ref="J39:J44">SUM(H39/I39)</f>
        <v>0.9083214254211872</v>
      </c>
      <c r="K39" s="170">
        <f t="shared" si="8"/>
        <v>2063010</v>
      </c>
      <c r="L39" s="163">
        <f t="shared" si="9"/>
        <v>1712078</v>
      </c>
      <c r="M39" s="164">
        <f t="shared" si="11"/>
        <v>1.2049743060771765</v>
      </c>
    </row>
    <row r="40" spans="1:13" ht="16.5" customHeight="1">
      <c r="A40" s="167" t="s">
        <v>174</v>
      </c>
      <c r="B40" s="158">
        <v>482021</v>
      </c>
      <c r="C40" s="159">
        <v>279166</v>
      </c>
      <c r="D40" s="164">
        <f t="shared" si="10"/>
        <v>1.726646511394654</v>
      </c>
      <c r="E40" s="161">
        <v>956</v>
      </c>
      <c r="F40" s="159">
        <v>1294</v>
      </c>
      <c r="G40" s="164">
        <f>SUM(E40/F40)</f>
        <v>0.7387944358578052</v>
      </c>
      <c r="H40" s="161">
        <v>1602851</v>
      </c>
      <c r="I40" s="159">
        <v>1698266</v>
      </c>
      <c r="J40" s="164">
        <f t="shared" si="12"/>
        <v>0.9438162219581621</v>
      </c>
      <c r="K40" s="170">
        <f t="shared" si="8"/>
        <v>2085828</v>
      </c>
      <c r="L40" s="163">
        <f t="shared" si="9"/>
        <v>1978726</v>
      </c>
      <c r="M40" s="164">
        <f t="shared" si="11"/>
        <v>1.0541267461993222</v>
      </c>
    </row>
    <row r="41" spans="1:13" ht="16.5" customHeight="1">
      <c r="A41" s="167" t="s">
        <v>121</v>
      </c>
      <c r="B41" s="158">
        <v>2021694</v>
      </c>
      <c r="C41" s="159">
        <v>1249970</v>
      </c>
      <c r="D41" s="164">
        <f t="shared" si="10"/>
        <v>1.617394017456419</v>
      </c>
      <c r="E41" s="161">
        <v>0</v>
      </c>
      <c r="F41" s="159">
        <v>0</v>
      </c>
      <c r="G41" s="166" t="str">
        <f>IF(OR(E41=0,F41=0),"　　－　　",ROUND(E41/F41*100,1))</f>
        <v>　　－　　</v>
      </c>
      <c r="H41" s="161">
        <v>147883</v>
      </c>
      <c r="I41" s="159">
        <v>126221</v>
      </c>
      <c r="J41" s="164">
        <f t="shared" si="12"/>
        <v>1.1716196195561752</v>
      </c>
      <c r="K41" s="170">
        <f t="shared" si="8"/>
        <v>2169577</v>
      </c>
      <c r="L41" s="163">
        <f t="shared" si="9"/>
        <v>1376191</v>
      </c>
      <c r="M41" s="164">
        <f t="shared" si="11"/>
        <v>1.576508638699134</v>
      </c>
    </row>
    <row r="42" spans="1:13" ht="16.5" customHeight="1">
      <c r="A42" s="167" t="s">
        <v>119</v>
      </c>
      <c r="B42" s="158">
        <v>1729648</v>
      </c>
      <c r="C42" s="159">
        <v>1334475</v>
      </c>
      <c r="D42" s="164">
        <f t="shared" si="10"/>
        <v>1.2961261919481444</v>
      </c>
      <c r="E42" s="161">
        <v>0</v>
      </c>
      <c r="F42" s="159">
        <v>0</v>
      </c>
      <c r="G42" s="166" t="str">
        <f>IF(OR(E42=0,F42=0),"　　－　　",ROUND(E42/F42*100,1))</f>
        <v>　　－　　</v>
      </c>
      <c r="H42" s="161">
        <v>141141</v>
      </c>
      <c r="I42" s="159">
        <v>334693</v>
      </c>
      <c r="J42" s="164">
        <f t="shared" si="12"/>
        <v>0.42170287397704764</v>
      </c>
      <c r="K42" s="170">
        <f t="shared" si="8"/>
        <v>1870789</v>
      </c>
      <c r="L42" s="163">
        <f t="shared" si="9"/>
        <v>1669168</v>
      </c>
      <c r="M42" s="164">
        <f t="shared" si="11"/>
        <v>1.1207913163923584</v>
      </c>
    </row>
    <row r="43" spans="1:13" ht="16.5" customHeight="1">
      <c r="A43" s="167" t="s">
        <v>128</v>
      </c>
      <c r="B43" s="158">
        <v>167720</v>
      </c>
      <c r="C43" s="159">
        <v>140546</v>
      </c>
      <c r="D43" s="164">
        <f t="shared" si="10"/>
        <v>1.1933459507919115</v>
      </c>
      <c r="E43" s="161">
        <v>2852</v>
      </c>
      <c r="F43" s="159">
        <v>39330</v>
      </c>
      <c r="G43" s="164">
        <f>SUM(E43/F43)</f>
        <v>0.07251461988304093</v>
      </c>
      <c r="H43" s="161">
        <v>1486179</v>
      </c>
      <c r="I43" s="159">
        <v>1328015</v>
      </c>
      <c r="J43" s="164">
        <f t="shared" si="12"/>
        <v>1.1190980523563363</v>
      </c>
      <c r="K43" s="170">
        <f t="shared" si="8"/>
        <v>1656751</v>
      </c>
      <c r="L43" s="163">
        <f t="shared" si="9"/>
        <v>1507891</v>
      </c>
      <c r="M43" s="164">
        <f t="shared" si="11"/>
        <v>1.098720663496234</v>
      </c>
    </row>
    <row r="44" spans="1:13" ht="16.5" customHeight="1">
      <c r="A44" s="167" t="s">
        <v>176</v>
      </c>
      <c r="B44" s="158">
        <v>398700</v>
      </c>
      <c r="C44" s="159">
        <v>203599</v>
      </c>
      <c r="D44" s="164">
        <f t="shared" si="10"/>
        <v>1.9582610916556564</v>
      </c>
      <c r="E44" s="161">
        <v>0</v>
      </c>
      <c r="F44" s="159">
        <v>0</v>
      </c>
      <c r="G44" s="166" t="str">
        <f>IF(OR(E44=0,F44=0),"　　－　　",ROUND(E44/F44*100,1))</f>
        <v>　　－　　</v>
      </c>
      <c r="H44" s="161">
        <v>1344762</v>
      </c>
      <c r="I44" s="159">
        <v>1491559</v>
      </c>
      <c r="J44" s="164">
        <f t="shared" si="12"/>
        <v>0.9015814996255596</v>
      </c>
      <c r="K44" s="170">
        <f t="shared" si="8"/>
        <v>1743462</v>
      </c>
      <c r="L44" s="163">
        <f t="shared" si="9"/>
        <v>1695158</v>
      </c>
      <c r="M44" s="164">
        <f t="shared" si="11"/>
        <v>1.028495278906155</v>
      </c>
    </row>
    <row r="45" spans="1:13" ht="16.5" customHeight="1">
      <c r="A45" s="167" t="s">
        <v>11</v>
      </c>
      <c r="B45" s="158">
        <v>1624324</v>
      </c>
      <c r="C45" s="159">
        <v>970997</v>
      </c>
      <c r="D45" s="164">
        <f t="shared" si="10"/>
        <v>1.6728414196954264</v>
      </c>
      <c r="E45" s="161">
        <v>0</v>
      </c>
      <c r="F45" s="159">
        <v>0</v>
      </c>
      <c r="G45" s="166" t="str">
        <f>IF(OR(E45=0,F45=0),"　　－　　",ROUND(E45/F45*100,1))</f>
        <v>　　－　　</v>
      </c>
      <c r="H45" s="161">
        <v>0</v>
      </c>
      <c r="I45" s="159">
        <v>0</v>
      </c>
      <c r="J45" s="166" t="str">
        <f>IF(OR(H45=0,I45=0),"　　－　　",ROUND(H45/I45*100,1))</f>
        <v>　　－　　</v>
      </c>
      <c r="K45" s="170">
        <f t="shared" si="8"/>
        <v>1624324</v>
      </c>
      <c r="L45" s="163">
        <f t="shared" si="9"/>
        <v>970997</v>
      </c>
      <c r="M45" s="164">
        <f t="shared" si="11"/>
        <v>1.6728414196954264</v>
      </c>
    </row>
    <row r="46" spans="1:13" ht="16.5" customHeight="1">
      <c r="A46" s="167" t="s">
        <v>12</v>
      </c>
      <c r="B46" s="158">
        <v>1670376</v>
      </c>
      <c r="C46" s="159">
        <v>1125404</v>
      </c>
      <c r="D46" s="164">
        <f t="shared" si="10"/>
        <v>1.4842456575594187</v>
      </c>
      <c r="E46" s="161">
        <v>0</v>
      </c>
      <c r="F46" s="159">
        <v>3640</v>
      </c>
      <c r="G46" s="166" t="str">
        <f aca="true" t="shared" si="13" ref="G46:G52">IF(OR(E46=0,F46=0),"　　－　　",ROUND(E46/F46*100,1))</f>
        <v>　　－　　</v>
      </c>
      <c r="H46" s="161">
        <v>48984</v>
      </c>
      <c r="I46" s="159">
        <v>79667</v>
      </c>
      <c r="J46" s="164">
        <f aca="true" t="shared" si="14" ref="J46:J56">SUM(H46/I46)</f>
        <v>0.6148593520529203</v>
      </c>
      <c r="K46" s="170">
        <f t="shared" si="8"/>
        <v>1719360</v>
      </c>
      <c r="L46" s="163">
        <f t="shared" si="9"/>
        <v>1208711</v>
      </c>
      <c r="M46" s="164">
        <f t="shared" si="11"/>
        <v>1.4224740239809186</v>
      </c>
    </row>
    <row r="47" spans="1:13" ht="16.5" customHeight="1">
      <c r="A47" s="162" t="s">
        <v>296</v>
      </c>
      <c r="B47" s="158">
        <v>0</v>
      </c>
      <c r="C47" s="159">
        <v>71915</v>
      </c>
      <c r="D47" s="164">
        <f t="shared" si="10"/>
        <v>0</v>
      </c>
      <c r="E47" s="161">
        <v>0</v>
      </c>
      <c r="F47" s="159">
        <v>0</v>
      </c>
      <c r="G47" s="166" t="str">
        <f t="shared" si="13"/>
        <v>　　－　　</v>
      </c>
      <c r="H47" s="161">
        <v>2052560</v>
      </c>
      <c r="I47" s="159">
        <v>2461369</v>
      </c>
      <c r="J47" s="164">
        <f t="shared" si="14"/>
        <v>0.8339099094853312</v>
      </c>
      <c r="K47" s="165">
        <f t="shared" si="8"/>
        <v>2052560</v>
      </c>
      <c r="L47" s="163">
        <f t="shared" si="9"/>
        <v>2533284</v>
      </c>
      <c r="M47" s="164">
        <f t="shared" si="11"/>
        <v>0.8102368309277602</v>
      </c>
    </row>
    <row r="48" spans="1:13" ht="16.5" customHeight="1">
      <c r="A48" s="167" t="s">
        <v>178</v>
      </c>
      <c r="B48" s="158">
        <v>895537</v>
      </c>
      <c r="C48" s="159">
        <v>637390</v>
      </c>
      <c r="D48" s="164">
        <f t="shared" si="10"/>
        <v>1.4050063540375595</v>
      </c>
      <c r="E48" s="161">
        <v>0</v>
      </c>
      <c r="F48" s="159">
        <v>0</v>
      </c>
      <c r="G48" s="166" t="str">
        <f t="shared" si="13"/>
        <v>　　－　　</v>
      </c>
      <c r="H48" s="161">
        <v>24</v>
      </c>
      <c r="I48" s="159">
        <v>24</v>
      </c>
      <c r="J48" s="164">
        <f t="shared" si="14"/>
        <v>1</v>
      </c>
      <c r="K48" s="170">
        <f t="shared" si="8"/>
        <v>895561</v>
      </c>
      <c r="L48" s="163">
        <f t="shared" si="9"/>
        <v>637414</v>
      </c>
      <c r="M48" s="164">
        <f t="shared" si="11"/>
        <v>1.404991104682357</v>
      </c>
    </row>
    <row r="49" spans="1:13" ht="16.5" customHeight="1">
      <c r="A49" s="167" t="s">
        <v>131</v>
      </c>
      <c r="B49" s="159">
        <v>813695</v>
      </c>
      <c r="C49" s="159">
        <v>313582</v>
      </c>
      <c r="D49" s="164">
        <f t="shared" si="10"/>
        <v>2.5948396272745247</v>
      </c>
      <c r="E49" s="171">
        <v>119978</v>
      </c>
      <c r="F49" s="159">
        <v>0</v>
      </c>
      <c r="G49" s="166" t="str">
        <f t="shared" si="13"/>
        <v>　　－　　</v>
      </c>
      <c r="H49" s="171">
        <v>1270866</v>
      </c>
      <c r="I49" s="159">
        <v>1034248</v>
      </c>
      <c r="J49" s="164">
        <f t="shared" si="14"/>
        <v>1.2287826517431022</v>
      </c>
      <c r="K49" s="170">
        <f t="shared" si="8"/>
        <v>2204539</v>
      </c>
      <c r="L49" s="163">
        <f t="shared" si="9"/>
        <v>1347830</v>
      </c>
      <c r="M49" s="164">
        <f t="shared" si="11"/>
        <v>1.6356209611004355</v>
      </c>
    </row>
    <row r="50" spans="1:13" ht="16.5" customHeight="1">
      <c r="A50" s="167" t="s">
        <v>127</v>
      </c>
      <c r="B50" s="158">
        <v>1088532</v>
      </c>
      <c r="C50" s="159">
        <v>946020</v>
      </c>
      <c r="D50" s="164">
        <f t="shared" si="10"/>
        <v>1.1506437496036024</v>
      </c>
      <c r="E50" s="161">
        <v>0</v>
      </c>
      <c r="F50" s="159">
        <v>0</v>
      </c>
      <c r="G50" s="166" t="str">
        <f t="shared" si="13"/>
        <v>　　－　　</v>
      </c>
      <c r="H50" s="161">
        <v>322179</v>
      </c>
      <c r="I50" s="159">
        <v>351096</v>
      </c>
      <c r="J50" s="164">
        <f t="shared" si="14"/>
        <v>0.9176379109987012</v>
      </c>
      <c r="K50" s="170">
        <f t="shared" si="8"/>
        <v>1410711</v>
      </c>
      <c r="L50" s="163">
        <f t="shared" si="9"/>
        <v>1297116</v>
      </c>
      <c r="M50" s="164">
        <f t="shared" si="11"/>
        <v>1.087575051113393</v>
      </c>
    </row>
    <row r="51" spans="1:13" ht="16.5" customHeight="1">
      <c r="A51" s="167" t="s">
        <v>129</v>
      </c>
      <c r="B51" s="158">
        <v>373761</v>
      </c>
      <c r="C51" s="159">
        <v>218892</v>
      </c>
      <c r="D51" s="164">
        <f t="shared" si="10"/>
        <v>1.7075132942272901</v>
      </c>
      <c r="E51" s="161">
        <v>0</v>
      </c>
      <c r="F51" s="159">
        <v>0</v>
      </c>
      <c r="G51" s="166" t="str">
        <f t="shared" si="13"/>
        <v>　　－　　</v>
      </c>
      <c r="H51" s="161">
        <v>982363</v>
      </c>
      <c r="I51" s="159">
        <v>968718</v>
      </c>
      <c r="J51" s="164">
        <f t="shared" si="14"/>
        <v>1.0140856265703744</v>
      </c>
      <c r="K51" s="170">
        <f t="shared" si="8"/>
        <v>1356124</v>
      </c>
      <c r="L51" s="163">
        <f t="shared" si="9"/>
        <v>1187610</v>
      </c>
      <c r="M51" s="164">
        <f t="shared" si="11"/>
        <v>1.1418933825077255</v>
      </c>
    </row>
    <row r="52" spans="1:13" ht="16.5" customHeight="1">
      <c r="A52" s="167" t="s">
        <v>180</v>
      </c>
      <c r="B52" s="158">
        <v>1023449</v>
      </c>
      <c r="C52" s="159">
        <v>673373</v>
      </c>
      <c r="D52" s="164">
        <f t="shared" si="10"/>
        <v>1.5198842246422117</v>
      </c>
      <c r="E52" s="161">
        <v>0</v>
      </c>
      <c r="F52" s="159">
        <v>0</v>
      </c>
      <c r="G52" s="166" t="str">
        <f t="shared" si="13"/>
        <v>　　－　　</v>
      </c>
      <c r="H52" s="161">
        <v>618526</v>
      </c>
      <c r="I52" s="159">
        <v>726415</v>
      </c>
      <c r="J52" s="164">
        <f t="shared" si="14"/>
        <v>0.8514774612308391</v>
      </c>
      <c r="K52" s="170">
        <f t="shared" si="8"/>
        <v>1641975</v>
      </c>
      <c r="L52" s="163">
        <f t="shared" si="9"/>
        <v>1399788</v>
      </c>
      <c r="M52" s="164">
        <f t="shared" si="11"/>
        <v>1.1730169139898328</v>
      </c>
    </row>
    <row r="53" spans="1:13" ht="16.5" customHeight="1">
      <c r="A53" s="167" t="s">
        <v>132</v>
      </c>
      <c r="B53" s="158">
        <v>888343</v>
      </c>
      <c r="C53" s="159">
        <v>710218</v>
      </c>
      <c r="D53" s="164">
        <f t="shared" si="10"/>
        <v>1.2508032744875517</v>
      </c>
      <c r="E53" s="161">
        <v>12979</v>
      </c>
      <c r="F53" s="159">
        <v>78343</v>
      </c>
      <c r="G53" s="164">
        <f>SUM(E53/F53)</f>
        <v>0.16566891745273987</v>
      </c>
      <c r="H53" s="161">
        <v>358740</v>
      </c>
      <c r="I53" s="159">
        <v>428124</v>
      </c>
      <c r="J53" s="164">
        <f t="shared" si="14"/>
        <v>0.8379348039353085</v>
      </c>
      <c r="K53" s="170">
        <f t="shared" si="8"/>
        <v>1260062</v>
      </c>
      <c r="L53" s="163">
        <f t="shared" si="9"/>
        <v>1216685</v>
      </c>
      <c r="M53" s="164">
        <f t="shared" si="11"/>
        <v>1.0356517915483465</v>
      </c>
    </row>
    <row r="54" spans="1:13" ht="16.5" customHeight="1">
      <c r="A54" s="167" t="s">
        <v>133</v>
      </c>
      <c r="B54" s="158">
        <v>102858</v>
      </c>
      <c r="C54" s="159">
        <v>44113</v>
      </c>
      <c r="D54" s="164">
        <f t="shared" si="10"/>
        <v>2.331693605059733</v>
      </c>
      <c r="E54" s="161">
        <v>0</v>
      </c>
      <c r="F54" s="159">
        <v>0</v>
      </c>
      <c r="G54" s="166" t="str">
        <f>IF(OR(E54=0,F54=0),"　　－　　",ROUND(E54/F54*100,1))</f>
        <v>　　－　　</v>
      </c>
      <c r="H54" s="161">
        <v>1001169</v>
      </c>
      <c r="I54" s="159">
        <v>1093008</v>
      </c>
      <c r="J54" s="172">
        <f t="shared" si="14"/>
        <v>0.9159759123446489</v>
      </c>
      <c r="K54" s="170">
        <f t="shared" si="8"/>
        <v>1104027</v>
      </c>
      <c r="L54" s="163">
        <f t="shared" si="9"/>
        <v>1137121</v>
      </c>
      <c r="M54" s="164">
        <f t="shared" si="11"/>
        <v>0.9708966767828577</v>
      </c>
    </row>
    <row r="55" spans="1:13" ht="15" customHeight="1">
      <c r="A55" s="174" t="s">
        <v>191</v>
      </c>
      <c r="B55" s="175">
        <f>SUM(B30:B54)</f>
        <v>24947868</v>
      </c>
      <c r="C55" s="175">
        <f>SUM(C30:C54)</f>
        <v>16724083</v>
      </c>
      <c r="D55" s="177">
        <f t="shared" si="10"/>
        <v>1.491733089341879</v>
      </c>
      <c r="E55" s="175">
        <f>SUM(E30:E54)</f>
        <v>290545</v>
      </c>
      <c r="F55" s="175">
        <f>SUM(F30:F54)</f>
        <v>311466</v>
      </c>
      <c r="G55" s="177">
        <f>SUM(E55/F55)</f>
        <v>0.9328305497229232</v>
      </c>
      <c r="H55" s="175">
        <f>SUM(H30:H54)</f>
        <v>24675104</v>
      </c>
      <c r="I55" s="175">
        <f>SUM(I30:I54)</f>
        <v>27010316</v>
      </c>
      <c r="J55" s="160">
        <f t="shared" si="14"/>
        <v>0.9135436993776748</v>
      </c>
      <c r="K55" s="175">
        <f>SUM(K30:K54)</f>
        <v>49913517</v>
      </c>
      <c r="L55" s="175">
        <f>SUM(L30:L54)</f>
        <v>44045865</v>
      </c>
      <c r="M55" s="177">
        <f t="shared" si="11"/>
        <v>1.133216863830464</v>
      </c>
    </row>
    <row r="56" spans="1:15" ht="15.75" customHeight="1">
      <c r="A56" s="179" t="s">
        <v>192</v>
      </c>
      <c r="B56" s="173">
        <f>B29+B55</f>
        <v>177108140</v>
      </c>
      <c r="C56" s="173">
        <f>C29+C55</f>
        <v>95020795</v>
      </c>
      <c r="D56" s="172">
        <f t="shared" si="10"/>
        <v>1.8638882152059453</v>
      </c>
      <c r="E56" s="173">
        <f>E29+E55</f>
        <v>3333641</v>
      </c>
      <c r="F56" s="173">
        <f>F29+F55</f>
        <v>2999031</v>
      </c>
      <c r="G56" s="172">
        <f>SUM(E56/F56)</f>
        <v>1.1115727046502688</v>
      </c>
      <c r="H56" s="173">
        <f>H29+H55</f>
        <v>279451098</v>
      </c>
      <c r="I56" s="173">
        <f>I29+I55</f>
        <v>300589207</v>
      </c>
      <c r="J56" s="177">
        <f t="shared" si="14"/>
        <v>0.9296777512041542</v>
      </c>
      <c r="K56" s="173">
        <f>K29+K55</f>
        <v>459892879</v>
      </c>
      <c r="L56" s="173">
        <f>L29+L55</f>
        <v>398609033</v>
      </c>
      <c r="M56" s="172">
        <f t="shared" si="11"/>
        <v>1.153744247938305</v>
      </c>
      <c r="N56" s="169"/>
      <c r="O56" s="169"/>
    </row>
  </sheetData>
  <printOptions horizontalCentered="1"/>
  <pageMargins left="0.28" right="0.32" top="0.5905511811023623" bottom="0.5905511811023623" header="0.5118110236220472" footer="0"/>
  <pageSetup horizontalDpi="400" verticalDpi="400" orientation="landscape" paperSize="9" scale="5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M1" sqref="M1"/>
    </sheetView>
  </sheetViews>
  <sheetFormatPr defaultColWidth="11.19921875" defaultRowHeight="15"/>
  <cols>
    <col min="1" max="1" width="25.09765625" style="183" customWidth="1"/>
    <col min="2" max="3" width="9.69921875" style="183" bestFit="1" customWidth="1"/>
    <col min="4" max="4" width="6.19921875" style="183" customWidth="1"/>
    <col min="5" max="5" width="9.3984375" style="183" customWidth="1"/>
    <col min="6" max="6" width="9.3984375" style="183" bestFit="1" customWidth="1"/>
    <col min="7" max="7" width="6.19921875" style="183" customWidth="1"/>
    <col min="8" max="8" width="9.69921875" style="183" customWidth="1"/>
    <col min="9" max="9" width="9.69921875" style="183" bestFit="1" customWidth="1"/>
    <col min="10" max="10" width="6.19921875" style="183" customWidth="1"/>
    <col min="11" max="11" width="9.69921875" style="183" customWidth="1"/>
    <col min="12" max="12" width="9.69921875" style="183" bestFit="1" customWidth="1"/>
    <col min="13" max="13" width="6.19921875" style="183" customWidth="1"/>
    <col min="14" max="14" width="7.59765625" style="183" customWidth="1"/>
    <col min="15" max="16" width="7.59765625" style="182" customWidth="1"/>
    <col min="17" max="17" width="11.09765625" style="182" customWidth="1"/>
    <col min="18" max="16384" width="7.59765625" style="183" customWidth="1"/>
  </cols>
  <sheetData>
    <row r="1" spans="1:14" ht="18.75">
      <c r="A1" s="180" t="s">
        <v>217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219" t="s">
        <v>211</v>
      </c>
      <c r="N1" s="181"/>
    </row>
    <row r="2" spans="1:14" ht="18" customHeight="1">
      <c r="A2" s="184"/>
      <c r="B2" s="185" t="s">
        <v>92</v>
      </c>
      <c r="C2" s="186"/>
      <c r="D2" s="187"/>
      <c r="E2" s="185" t="s">
        <v>218</v>
      </c>
      <c r="F2" s="186"/>
      <c r="G2" s="188"/>
      <c r="H2" s="185" t="s">
        <v>94</v>
      </c>
      <c r="I2" s="186"/>
      <c r="J2" s="187"/>
      <c r="K2" s="186" t="s">
        <v>95</v>
      </c>
      <c r="L2" s="189"/>
      <c r="M2" s="187"/>
      <c r="N2" s="181"/>
    </row>
    <row r="3" spans="1:17" s="193" customFormat="1" ht="18" customHeight="1">
      <c r="A3" s="190" t="s">
        <v>187</v>
      </c>
      <c r="B3" s="191">
        <v>36129</v>
      </c>
      <c r="C3" s="191">
        <v>35764</v>
      </c>
      <c r="D3" s="190" t="s">
        <v>219</v>
      </c>
      <c r="E3" s="191">
        <v>36129</v>
      </c>
      <c r="F3" s="191">
        <v>35764</v>
      </c>
      <c r="G3" s="190" t="s">
        <v>219</v>
      </c>
      <c r="H3" s="191">
        <v>36129</v>
      </c>
      <c r="I3" s="191">
        <v>35764</v>
      </c>
      <c r="J3" s="190" t="s">
        <v>219</v>
      </c>
      <c r="K3" s="191">
        <v>36129</v>
      </c>
      <c r="L3" s="191">
        <v>35765</v>
      </c>
      <c r="M3" s="190" t="s">
        <v>219</v>
      </c>
      <c r="N3" s="192"/>
      <c r="O3" s="182"/>
      <c r="P3" s="182"/>
      <c r="Q3" s="182"/>
    </row>
    <row r="4" spans="1:17" s="193" customFormat="1" ht="16.5" customHeight="1">
      <c r="A4" s="194" t="s">
        <v>250</v>
      </c>
      <c r="B4" s="195">
        <v>35587914</v>
      </c>
      <c r="C4" s="195">
        <v>20984164</v>
      </c>
      <c r="D4" s="177">
        <f aca="true" t="shared" si="0" ref="D4:D46">SUM(B4/C4)</f>
        <v>1.6959414728173112</v>
      </c>
      <c r="E4" s="195">
        <v>636011</v>
      </c>
      <c r="F4" s="195">
        <v>741272</v>
      </c>
      <c r="G4" s="177">
        <f aca="true" t="shared" si="1" ref="G4:G9">SUM(E4/F4)</f>
        <v>0.8579994927637898</v>
      </c>
      <c r="H4" s="195">
        <v>70525321</v>
      </c>
      <c r="I4" s="195">
        <v>75233478</v>
      </c>
      <c r="J4" s="177">
        <f aca="true" t="shared" si="2" ref="J4:J13">SUM(H4/I4)</f>
        <v>0.9374193892777362</v>
      </c>
      <c r="K4" s="196">
        <f aca="true" t="shared" si="3" ref="K4:K28">+B4+E4+H4</f>
        <v>106749246</v>
      </c>
      <c r="L4" s="196">
        <f aca="true" t="shared" si="4" ref="L4:L28">+C4+F4+I4</f>
        <v>96958914</v>
      </c>
      <c r="M4" s="177">
        <f aca="true" t="shared" si="5" ref="M4:M35">SUM(K4/L4)</f>
        <v>1.1009740269986934</v>
      </c>
      <c r="N4" s="192"/>
      <c r="O4" s="182"/>
      <c r="P4" s="182"/>
      <c r="Q4" s="182"/>
    </row>
    <row r="5" spans="1:17" s="193" customFormat="1" ht="16.5" customHeight="1">
      <c r="A5" s="194" t="s">
        <v>286</v>
      </c>
      <c r="B5" s="195">
        <v>21450322</v>
      </c>
      <c r="C5" s="195">
        <v>6590774</v>
      </c>
      <c r="D5" s="177">
        <f t="shared" si="0"/>
        <v>3.254598321835948</v>
      </c>
      <c r="E5" s="195">
        <v>254994</v>
      </c>
      <c r="F5" s="195">
        <v>340541</v>
      </c>
      <c r="G5" s="177">
        <f t="shared" si="1"/>
        <v>0.7487908944884757</v>
      </c>
      <c r="H5" s="195">
        <v>33357546</v>
      </c>
      <c r="I5" s="195">
        <v>28513288</v>
      </c>
      <c r="J5" s="177">
        <f t="shared" si="2"/>
        <v>1.1698947522292062</v>
      </c>
      <c r="K5" s="196">
        <f t="shared" si="3"/>
        <v>55062862</v>
      </c>
      <c r="L5" s="196">
        <f t="shared" si="4"/>
        <v>35444603</v>
      </c>
      <c r="M5" s="177">
        <f t="shared" si="5"/>
        <v>1.5534907246668836</v>
      </c>
      <c r="N5" s="192"/>
      <c r="O5" s="182"/>
      <c r="P5" s="182"/>
      <c r="Q5" s="182"/>
    </row>
    <row r="6" spans="1:17" s="193" customFormat="1" ht="16.5" customHeight="1">
      <c r="A6" s="194" t="s">
        <v>287</v>
      </c>
      <c r="B6" s="195">
        <v>10581156</v>
      </c>
      <c r="C6" s="195">
        <v>6159892</v>
      </c>
      <c r="D6" s="177">
        <f t="shared" si="0"/>
        <v>1.7177502462705514</v>
      </c>
      <c r="E6" s="195">
        <v>327939</v>
      </c>
      <c r="F6" s="195">
        <v>322373</v>
      </c>
      <c r="G6" s="177">
        <f t="shared" si="1"/>
        <v>1.0172657139400632</v>
      </c>
      <c r="H6" s="195">
        <v>23721492</v>
      </c>
      <c r="I6" s="195">
        <v>26427902</v>
      </c>
      <c r="J6" s="177">
        <f t="shared" si="2"/>
        <v>0.8975927033481508</v>
      </c>
      <c r="K6" s="196">
        <f t="shared" si="3"/>
        <v>34630587</v>
      </c>
      <c r="L6" s="196">
        <f t="shared" si="4"/>
        <v>32910167</v>
      </c>
      <c r="M6" s="177">
        <f t="shared" si="5"/>
        <v>1.0522762464256106</v>
      </c>
      <c r="N6" s="192"/>
      <c r="O6" s="182"/>
      <c r="P6" s="182"/>
      <c r="Q6" s="182"/>
    </row>
    <row r="7" spans="1:17" s="193" customFormat="1" ht="16.5" customHeight="1">
      <c r="A7" s="194" t="s">
        <v>288</v>
      </c>
      <c r="B7" s="195">
        <v>17283722</v>
      </c>
      <c r="C7" s="195">
        <v>9334556</v>
      </c>
      <c r="D7" s="177">
        <f t="shared" si="0"/>
        <v>1.8515847995341181</v>
      </c>
      <c r="E7" s="195">
        <v>50314</v>
      </c>
      <c r="F7" s="195">
        <v>71962</v>
      </c>
      <c r="G7" s="177">
        <f t="shared" si="1"/>
        <v>0.6991745643534087</v>
      </c>
      <c r="H7" s="195">
        <v>8064501</v>
      </c>
      <c r="I7" s="195">
        <v>8399202</v>
      </c>
      <c r="J7" s="177">
        <f t="shared" si="2"/>
        <v>0.9601508571885757</v>
      </c>
      <c r="K7" s="196">
        <f t="shared" si="3"/>
        <v>25398537</v>
      </c>
      <c r="L7" s="196">
        <f t="shared" si="4"/>
        <v>17805720</v>
      </c>
      <c r="M7" s="177">
        <f t="shared" si="5"/>
        <v>1.4264257216220406</v>
      </c>
      <c r="N7" s="192"/>
      <c r="O7" s="182"/>
      <c r="P7" s="182"/>
      <c r="Q7" s="182"/>
    </row>
    <row r="8" spans="1:17" s="193" customFormat="1" ht="16.5" customHeight="1">
      <c r="A8" s="194" t="s">
        <v>251</v>
      </c>
      <c r="B8" s="195">
        <v>5250285</v>
      </c>
      <c r="C8" s="195">
        <v>3338585</v>
      </c>
      <c r="D8" s="177">
        <f t="shared" si="0"/>
        <v>1.5726078563223642</v>
      </c>
      <c r="E8" s="195">
        <v>872</v>
      </c>
      <c r="F8" s="195">
        <v>1436</v>
      </c>
      <c r="G8" s="177">
        <f t="shared" si="1"/>
        <v>0.6072423398328691</v>
      </c>
      <c r="H8" s="195">
        <v>15979779</v>
      </c>
      <c r="I8" s="195">
        <v>16333222</v>
      </c>
      <c r="J8" s="177">
        <f t="shared" si="2"/>
        <v>0.978360485151062</v>
      </c>
      <c r="K8" s="196">
        <f t="shared" si="3"/>
        <v>21230936</v>
      </c>
      <c r="L8" s="196">
        <f t="shared" si="4"/>
        <v>19673243</v>
      </c>
      <c r="M8" s="177">
        <f t="shared" si="5"/>
        <v>1.0791782524111555</v>
      </c>
      <c r="N8" s="192"/>
      <c r="O8" s="182"/>
      <c r="P8" s="182"/>
      <c r="Q8" s="182"/>
    </row>
    <row r="9" spans="1:17" s="193" customFormat="1" ht="16.5" customHeight="1">
      <c r="A9" s="194" t="s">
        <v>220</v>
      </c>
      <c r="B9" s="195">
        <v>5745420</v>
      </c>
      <c r="C9" s="195">
        <v>3820660</v>
      </c>
      <c r="D9" s="177">
        <f t="shared" si="0"/>
        <v>1.503776834368931</v>
      </c>
      <c r="E9" s="195">
        <v>64031</v>
      </c>
      <c r="F9" s="195">
        <v>79482</v>
      </c>
      <c r="G9" s="177">
        <f t="shared" si="1"/>
        <v>0.8056037845046677</v>
      </c>
      <c r="H9" s="195">
        <v>9401709</v>
      </c>
      <c r="I9" s="195">
        <v>11542584</v>
      </c>
      <c r="J9" s="177">
        <f t="shared" si="2"/>
        <v>0.8145237669485447</v>
      </c>
      <c r="K9" s="196">
        <f t="shared" si="3"/>
        <v>15211160</v>
      </c>
      <c r="L9" s="196">
        <f t="shared" si="4"/>
        <v>15442726</v>
      </c>
      <c r="M9" s="177">
        <f t="shared" si="5"/>
        <v>0.9850048495323948</v>
      </c>
      <c r="N9" s="192"/>
      <c r="O9" s="182"/>
      <c r="P9" s="182"/>
      <c r="Q9" s="182"/>
    </row>
    <row r="10" spans="1:17" s="193" customFormat="1" ht="16.5" customHeight="1">
      <c r="A10" s="194" t="s">
        <v>291</v>
      </c>
      <c r="B10" s="195">
        <v>18268606</v>
      </c>
      <c r="C10" s="195">
        <v>14583003</v>
      </c>
      <c r="D10" s="177">
        <f t="shared" si="0"/>
        <v>1.2527327876158292</v>
      </c>
      <c r="E10" s="195">
        <v>0</v>
      </c>
      <c r="F10" s="195">
        <v>0</v>
      </c>
      <c r="G10" s="197" t="s">
        <v>221</v>
      </c>
      <c r="H10" s="195">
        <v>576860</v>
      </c>
      <c r="I10" s="195">
        <v>451015</v>
      </c>
      <c r="J10" s="177">
        <f t="shared" si="2"/>
        <v>1.2790261964679668</v>
      </c>
      <c r="K10" s="196">
        <f t="shared" si="3"/>
        <v>18845466</v>
      </c>
      <c r="L10" s="196">
        <f t="shared" si="4"/>
        <v>15034018</v>
      </c>
      <c r="M10" s="177">
        <f t="shared" si="5"/>
        <v>1.2535215801923345</v>
      </c>
      <c r="N10" s="192"/>
      <c r="O10" s="182"/>
      <c r="P10" s="182"/>
      <c r="Q10" s="182"/>
    </row>
    <row r="11" spans="1:17" s="193" customFormat="1" ht="16.5" customHeight="1">
      <c r="A11" s="194" t="s">
        <v>293</v>
      </c>
      <c r="B11" s="195">
        <v>8280829</v>
      </c>
      <c r="C11" s="195">
        <v>5663088</v>
      </c>
      <c r="D11" s="177">
        <f t="shared" si="0"/>
        <v>1.4622462161986534</v>
      </c>
      <c r="E11" s="195">
        <v>31581</v>
      </c>
      <c r="F11" s="195">
        <v>75667</v>
      </c>
      <c r="G11" s="177">
        <f>SUM(E11/F11)</f>
        <v>0.4173682054264078</v>
      </c>
      <c r="H11" s="195">
        <v>3764673</v>
      </c>
      <c r="I11" s="195">
        <v>3757845</v>
      </c>
      <c r="J11" s="177">
        <f t="shared" si="2"/>
        <v>1.00181699883843</v>
      </c>
      <c r="K11" s="196">
        <f t="shared" si="3"/>
        <v>12077083</v>
      </c>
      <c r="L11" s="196">
        <f t="shared" si="4"/>
        <v>9496600</v>
      </c>
      <c r="M11" s="177">
        <f t="shared" si="5"/>
        <v>1.271727039150854</v>
      </c>
      <c r="N11" s="192"/>
      <c r="O11" s="182"/>
      <c r="P11" s="182"/>
      <c r="Q11" s="182"/>
    </row>
    <row r="12" spans="1:17" s="193" customFormat="1" ht="16.5" customHeight="1">
      <c r="A12" s="194" t="s">
        <v>153</v>
      </c>
      <c r="B12" s="195">
        <v>2776970</v>
      </c>
      <c r="C12" s="195">
        <v>1489512</v>
      </c>
      <c r="D12" s="177">
        <f t="shared" si="0"/>
        <v>1.8643488605664138</v>
      </c>
      <c r="E12" s="195">
        <v>10873</v>
      </c>
      <c r="F12" s="195">
        <v>18388</v>
      </c>
      <c r="G12" s="177">
        <f>SUM(E12/F12)</f>
        <v>0.5913095497063302</v>
      </c>
      <c r="H12" s="195">
        <v>6573805</v>
      </c>
      <c r="I12" s="195">
        <v>7058246</v>
      </c>
      <c r="J12" s="177">
        <f t="shared" si="2"/>
        <v>0.9313652428662872</v>
      </c>
      <c r="K12" s="196">
        <f t="shared" si="3"/>
        <v>9361648</v>
      </c>
      <c r="L12" s="196">
        <f t="shared" si="4"/>
        <v>8566146</v>
      </c>
      <c r="M12" s="177">
        <f t="shared" si="5"/>
        <v>1.0928657998591198</v>
      </c>
      <c r="N12" s="192"/>
      <c r="O12" s="182"/>
      <c r="P12" s="182"/>
      <c r="Q12" s="182"/>
    </row>
    <row r="13" spans="1:17" s="193" customFormat="1" ht="16.5" customHeight="1">
      <c r="A13" s="194" t="s">
        <v>222</v>
      </c>
      <c r="B13" s="195">
        <v>1266676</v>
      </c>
      <c r="C13" s="195">
        <v>793940</v>
      </c>
      <c r="D13" s="177">
        <f t="shared" si="0"/>
        <v>1.595430385167645</v>
      </c>
      <c r="E13" s="195">
        <v>43720</v>
      </c>
      <c r="F13" s="195">
        <v>41449</v>
      </c>
      <c r="G13" s="177">
        <f>SUM(E13/F13)</f>
        <v>1.0547902241308595</v>
      </c>
      <c r="H13" s="195">
        <v>6219756</v>
      </c>
      <c r="I13" s="195">
        <v>6613439</v>
      </c>
      <c r="J13" s="177">
        <f t="shared" si="2"/>
        <v>0.9404722716879977</v>
      </c>
      <c r="K13" s="196">
        <f t="shared" si="3"/>
        <v>7530152</v>
      </c>
      <c r="L13" s="196">
        <f t="shared" si="4"/>
        <v>7448828</v>
      </c>
      <c r="M13" s="177">
        <f t="shared" si="5"/>
        <v>1.0109176906756339</v>
      </c>
      <c r="N13" s="192"/>
      <c r="O13" s="182"/>
      <c r="P13" s="182"/>
      <c r="Q13" s="182"/>
    </row>
    <row r="14" spans="1:17" s="193" customFormat="1" ht="16.5" customHeight="1">
      <c r="A14" s="194" t="s">
        <v>294</v>
      </c>
      <c r="B14" s="195">
        <v>12429636</v>
      </c>
      <c r="C14" s="195">
        <v>8143078</v>
      </c>
      <c r="D14" s="177">
        <f t="shared" si="0"/>
        <v>1.5264051259241285</v>
      </c>
      <c r="E14" s="195">
        <v>0</v>
      </c>
      <c r="F14" s="195">
        <v>0</v>
      </c>
      <c r="G14" s="197" t="s">
        <v>221</v>
      </c>
      <c r="H14" s="195">
        <v>0</v>
      </c>
      <c r="I14" s="195">
        <v>0</v>
      </c>
      <c r="J14" s="190" t="s">
        <v>215</v>
      </c>
      <c r="K14" s="196">
        <f t="shared" si="3"/>
        <v>12429636</v>
      </c>
      <c r="L14" s="196">
        <f t="shared" si="4"/>
        <v>8143078</v>
      </c>
      <c r="M14" s="177">
        <f t="shared" si="5"/>
        <v>1.5264051259241285</v>
      </c>
      <c r="N14" s="192"/>
      <c r="O14" s="182"/>
      <c r="P14" s="182"/>
      <c r="Q14" s="182"/>
    </row>
    <row r="15" spans="1:17" s="193" customFormat="1" ht="16.5" customHeight="1">
      <c r="A15" s="194" t="s">
        <v>223</v>
      </c>
      <c r="B15" s="195">
        <v>1135000</v>
      </c>
      <c r="C15" s="195">
        <v>413083</v>
      </c>
      <c r="D15" s="177">
        <f t="shared" si="0"/>
        <v>2.747631831859457</v>
      </c>
      <c r="E15" s="195">
        <v>6918</v>
      </c>
      <c r="F15" s="195">
        <v>7589</v>
      </c>
      <c r="G15" s="177">
        <f>SUM(E15/F15)</f>
        <v>0.9115825536961392</v>
      </c>
      <c r="H15" s="195">
        <v>4838320</v>
      </c>
      <c r="I15" s="195">
        <v>4609816</v>
      </c>
      <c r="J15" s="177">
        <f aca="true" t="shared" si="6" ref="J15:J20">SUM(H15/I15)</f>
        <v>1.0495690066588341</v>
      </c>
      <c r="K15" s="196">
        <f t="shared" si="3"/>
        <v>5980238</v>
      </c>
      <c r="L15" s="196">
        <f t="shared" si="4"/>
        <v>5030488</v>
      </c>
      <c r="M15" s="177">
        <f t="shared" si="5"/>
        <v>1.1887987805556837</v>
      </c>
      <c r="N15" s="192"/>
      <c r="O15" s="182"/>
      <c r="P15" s="182"/>
      <c r="Q15" s="182"/>
    </row>
    <row r="16" spans="1:17" s="193" customFormat="1" ht="16.5" customHeight="1">
      <c r="A16" s="194" t="s">
        <v>6</v>
      </c>
      <c r="B16" s="195">
        <v>2758700</v>
      </c>
      <c r="C16" s="195">
        <v>2205794</v>
      </c>
      <c r="D16" s="177">
        <f t="shared" si="0"/>
        <v>1.2506607597989658</v>
      </c>
      <c r="E16" s="195">
        <v>74907</v>
      </c>
      <c r="F16" s="195">
        <v>76960</v>
      </c>
      <c r="G16" s="177">
        <f>SUM(E16/F16)</f>
        <v>0.9733238045738045</v>
      </c>
      <c r="H16" s="195">
        <v>4158173</v>
      </c>
      <c r="I16" s="195">
        <v>3964633</v>
      </c>
      <c r="J16" s="177">
        <f t="shared" si="6"/>
        <v>1.0488166243886887</v>
      </c>
      <c r="K16" s="196">
        <f t="shared" si="3"/>
        <v>6991780</v>
      </c>
      <c r="L16" s="196">
        <f t="shared" si="4"/>
        <v>6247387</v>
      </c>
      <c r="M16" s="177">
        <f t="shared" si="5"/>
        <v>1.1191526953588757</v>
      </c>
      <c r="N16" s="192"/>
      <c r="O16" s="182"/>
      <c r="P16" s="182"/>
      <c r="Q16" s="182"/>
    </row>
    <row r="17" spans="1:17" s="193" customFormat="1" ht="16.5" customHeight="1">
      <c r="A17" s="194" t="s">
        <v>224</v>
      </c>
      <c r="B17" s="195">
        <v>1619053</v>
      </c>
      <c r="C17" s="195">
        <v>1282796</v>
      </c>
      <c r="D17" s="177">
        <f t="shared" si="0"/>
        <v>1.2621281949741034</v>
      </c>
      <c r="E17" s="195">
        <v>0</v>
      </c>
      <c r="F17" s="195">
        <v>0</v>
      </c>
      <c r="G17" s="197" t="s">
        <v>225</v>
      </c>
      <c r="H17" s="195">
        <v>4744864</v>
      </c>
      <c r="I17" s="195">
        <v>4236122</v>
      </c>
      <c r="J17" s="177">
        <f t="shared" si="6"/>
        <v>1.1200961634249438</v>
      </c>
      <c r="K17" s="196">
        <f t="shared" si="3"/>
        <v>6363917</v>
      </c>
      <c r="L17" s="196">
        <f t="shared" si="4"/>
        <v>5518918</v>
      </c>
      <c r="M17" s="177">
        <f t="shared" si="5"/>
        <v>1.1531095406744583</v>
      </c>
      <c r="N17" s="192"/>
      <c r="O17" s="182"/>
      <c r="P17" s="182"/>
      <c r="Q17" s="182"/>
    </row>
    <row r="18" spans="1:17" s="193" customFormat="1" ht="16.5" customHeight="1">
      <c r="A18" s="194" t="s">
        <v>155</v>
      </c>
      <c r="B18" s="195">
        <v>403993</v>
      </c>
      <c r="C18" s="195">
        <v>280125</v>
      </c>
      <c r="D18" s="177">
        <f t="shared" si="0"/>
        <v>1.4421883087907184</v>
      </c>
      <c r="E18" s="195">
        <v>0</v>
      </c>
      <c r="F18" s="195">
        <v>0</v>
      </c>
      <c r="G18" s="197" t="s">
        <v>226</v>
      </c>
      <c r="H18" s="195">
        <v>5991225</v>
      </c>
      <c r="I18" s="195">
        <v>5710114</v>
      </c>
      <c r="J18" s="177">
        <f t="shared" si="6"/>
        <v>1.049230365628427</v>
      </c>
      <c r="K18" s="196">
        <f t="shared" si="3"/>
        <v>6395218</v>
      </c>
      <c r="L18" s="196">
        <f t="shared" si="4"/>
        <v>5990239</v>
      </c>
      <c r="M18" s="177">
        <f t="shared" si="5"/>
        <v>1.0676064844825057</v>
      </c>
      <c r="N18" s="192"/>
      <c r="O18" s="182"/>
      <c r="P18" s="182"/>
      <c r="Q18" s="182"/>
    </row>
    <row r="19" spans="1:17" s="193" customFormat="1" ht="16.5" customHeight="1">
      <c r="A19" s="194" t="s">
        <v>227</v>
      </c>
      <c r="B19" s="195">
        <v>77452</v>
      </c>
      <c r="C19" s="195">
        <v>43750</v>
      </c>
      <c r="D19" s="177">
        <f t="shared" si="0"/>
        <v>1.7703314285714287</v>
      </c>
      <c r="E19" s="195">
        <v>40996</v>
      </c>
      <c r="F19" s="195">
        <v>26955</v>
      </c>
      <c r="G19" s="177">
        <f>SUM(E19/F19)</f>
        <v>1.520905212391022</v>
      </c>
      <c r="H19" s="195">
        <v>6024888</v>
      </c>
      <c r="I19" s="195">
        <v>5924885</v>
      </c>
      <c r="J19" s="177">
        <f t="shared" si="6"/>
        <v>1.016878471058932</v>
      </c>
      <c r="K19" s="196">
        <f t="shared" si="3"/>
        <v>6143336</v>
      </c>
      <c r="L19" s="196">
        <f t="shared" si="4"/>
        <v>5995590</v>
      </c>
      <c r="M19" s="177">
        <f t="shared" si="5"/>
        <v>1.0246424455307985</v>
      </c>
      <c r="N19" s="192"/>
      <c r="O19" s="182"/>
      <c r="P19" s="182"/>
      <c r="Q19" s="182"/>
    </row>
    <row r="20" spans="1:17" s="193" customFormat="1" ht="16.5" customHeight="1">
      <c r="A20" s="194" t="s">
        <v>7</v>
      </c>
      <c r="B20" s="195">
        <v>2368028</v>
      </c>
      <c r="C20" s="195">
        <v>1547366</v>
      </c>
      <c r="D20" s="177">
        <f t="shared" si="0"/>
        <v>1.5303606257343123</v>
      </c>
      <c r="E20" s="195">
        <v>5253</v>
      </c>
      <c r="F20" s="195">
        <v>87</v>
      </c>
      <c r="G20" s="198">
        <f>SUM(E20/F20)</f>
        <v>60.37931034482759</v>
      </c>
      <c r="H20" s="195">
        <v>3475919</v>
      </c>
      <c r="I20" s="195">
        <v>3526573</v>
      </c>
      <c r="J20" s="177">
        <f t="shared" si="6"/>
        <v>0.9856364805152197</v>
      </c>
      <c r="K20" s="196">
        <f t="shared" si="3"/>
        <v>5849200</v>
      </c>
      <c r="L20" s="196">
        <f t="shared" si="4"/>
        <v>5074026</v>
      </c>
      <c r="M20" s="177">
        <f t="shared" si="5"/>
        <v>1.1527729656883903</v>
      </c>
      <c r="N20" s="192"/>
      <c r="O20" s="182"/>
      <c r="P20" s="182"/>
      <c r="Q20" s="182"/>
    </row>
    <row r="21" spans="1:17" s="193" customFormat="1" ht="16.5" customHeight="1">
      <c r="A21" s="194" t="s">
        <v>228</v>
      </c>
      <c r="B21" s="195">
        <v>6047463</v>
      </c>
      <c r="C21" s="195">
        <v>3858106</v>
      </c>
      <c r="D21" s="177">
        <f t="shared" si="0"/>
        <v>1.5674693748694308</v>
      </c>
      <c r="E21" s="195">
        <v>0</v>
      </c>
      <c r="F21" s="195">
        <v>0</v>
      </c>
      <c r="G21" s="197" t="s">
        <v>225</v>
      </c>
      <c r="H21" s="195">
        <v>0</v>
      </c>
      <c r="I21" s="195">
        <v>0</v>
      </c>
      <c r="J21" s="190" t="s">
        <v>215</v>
      </c>
      <c r="K21" s="196">
        <f t="shared" si="3"/>
        <v>6047463</v>
      </c>
      <c r="L21" s="196">
        <f t="shared" si="4"/>
        <v>3858106</v>
      </c>
      <c r="M21" s="177">
        <f t="shared" si="5"/>
        <v>1.5674693748694308</v>
      </c>
      <c r="N21" s="192"/>
      <c r="O21" s="182"/>
      <c r="P21" s="182"/>
      <c r="Q21" s="182"/>
    </row>
    <row r="22" spans="1:17" s="193" customFormat="1" ht="16.5" customHeight="1">
      <c r="A22" s="199" t="s">
        <v>157</v>
      </c>
      <c r="B22" s="195">
        <v>5995738</v>
      </c>
      <c r="C22" s="195">
        <v>3870755</v>
      </c>
      <c r="D22" s="177">
        <f t="shared" si="0"/>
        <v>1.548984112918539</v>
      </c>
      <c r="E22" s="195">
        <v>0</v>
      </c>
      <c r="F22" s="195">
        <v>0</v>
      </c>
      <c r="G22" s="197" t="s">
        <v>229</v>
      </c>
      <c r="H22" s="195">
        <v>0</v>
      </c>
      <c r="I22" s="195">
        <v>0</v>
      </c>
      <c r="J22" s="190" t="s">
        <v>215</v>
      </c>
      <c r="K22" s="196">
        <f t="shared" si="3"/>
        <v>5995738</v>
      </c>
      <c r="L22" s="196">
        <f t="shared" si="4"/>
        <v>3870755</v>
      </c>
      <c r="M22" s="177">
        <f t="shared" si="5"/>
        <v>1.548984112918539</v>
      </c>
      <c r="N22" s="192"/>
      <c r="O22" s="182"/>
      <c r="P22" s="182"/>
      <c r="Q22" s="182"/>
    </row>
    <row r="23" spans="1:17" s="193" customFormat="1" ht="16.5" customHeight="1">
      <c r="A23" s="194" t="s">
        <v>159</v>
      </c>
      <c r="B23" s="195">
        <v>1060493</v>
      </c>
      <c r="C23" s="195">
        <v>692541</v>
      </c>
      <c r="D23" s="177">
        <f t="shared" si="0"/>
        <v>1.5313071717053575</v>
      </c>
      <c r="E23" s="195">
        <v>7808</v>
      </c>
      <c r="F23" s="195">
        <v>8154</v>
      </c>
      <c r="G23" s="177">
        <f>SUM(E23/F23)</f>
        <v>0.9575668383615403</v>
      </c>
      <c r="H23" s="195">
        <v>3645593</v>
      </c>
      <c r="I23" s="195">
        <v>3551127</v>
      </c>
      <c r="J23" s="177">
        <f aca="true" t="shared" si="7" ref="J23:J31">SUM(H23/I23)</f>
        <v>1.0266016957433513</v>
      </c>
      <c r="K23" s="196">
        <f t="shared" si="3"/>
        <v>4713894</v>
      </c>
      <c r="L23" s="196">
        <f t="shared" si="4"/>
        <v>4251822</v>
      </c>
      <c r="M23" s="177">
        <f t="shared" si="5"/>
        <v>1.108676233388886</v>
      </c>
      <c r="N23" s="192"/>
      <c r="O23" s="182"/>
      <c r="P23" s="182"/>
      <c r="Q23" s="182"/>
    </row>
    <row r="24" spans="1:17" s="193" customFormat="1" ht="16.5" customHeight="1">
      <c r="A24" s="194" t="s">
        <v>106</v>
      </c>
      <c r="B24" s="195">
        <v>1136990</v>
      </c>
      <c r="C24" s="195">
        <v>765135</v>
      </c>
      <c r="D24" s="177">
        <f t="shared" si="0"/>
        <v>1.4859992027550695</v>
      </c>
      <c r="E24" s="195">
        <v>258</v>
      </c>
      <c r="F24" s="195">
        <v>3597</v>
      </c>
      <c r="G24" s="177">
        <f>SUM(E24/F24)</f>
        <v>0.07172643869891576</v>
      </c>
      <c r="H24" s="195">
        <v>2096910</v>
      </c>
      <c r="I24" s="195">
        <v>2129980</v>
      </c>
      <c r="J24" s="177">
        <f t="shared" si="7"/>
        <v>0.9844740326200246</v>
      </c>
      <c r="K24" s="196">
        <f t="shared" si="3"/>
        <v>3234158</v>
      </c>
      <c r="L24" s="196">
        <f t="shared" si="4"/>
        <v>2898712</v>
      </c>
      <c r="M24" s="177">
        <f t="shared" si="5"/>
        <v>1.1157224312039278</v>
      </c>
      <c r="N24" s="192"/>
      <c r="O24" s="182"/>
      <c r="P24" s="182"/>
      <c r="Q24" s="182"/>
    </row>
    <row r="25" spans="1:17" s="193" customFormat="1" ht="16.5" customHeight="1">
      <c r="A25" s="194" t="s">
        <v>160</v>
      </c>
      <c r="B25" s="195">
        <v>1525115</v>
      </c>
      <c r="C25" s="195">
        <v>1054296</v>
      </c>
      <c r="D25" s="177">
        <f t="shared" si="0"/>
        <v>1.446571930463551</v>
      </c>
      <c r="E25" s="195">
        <v>4360</v>
      </c>
      <c r="F25" s="195">
        <v>0</v>
      </c>
      <c r="G25" s="197" t="s">
        <v>230</v>
      </c>
      <c r="H25" s="195">
        <v>2242582</v>
      </c>
      <c r="I25" s="195">
        <v>2372221</v>
      </c>
      <c r="J25" s="177">
        <f t="shared" si="7"/>
        <v>0.9453512130615149</v>
      </c>
      <c r="K25" s="196">
        <f t="shared" si="3"/>
        <v>3772057</v>
      </c>
      <c r="L25" s="196">
        <f t="shared" si="4"/>
        <v>3426517</v>
      </c>
      <c r="M25" s="177">
        <f t="shared" si="5"/>
        <v>1.10084292592157</v>
      </c>
      <c r="N25" s="192"/>
      <c r="O25" s="182"/>
      <c r="P25" s="182"/>
      <c r="Q25" s="182"/>
    </row>
    <row r="26" spans="1:17" s="193" customFormat="1" ht="16.5" customHeight="1">
      <c r="A26" s="199" t="s">
        <v>112</v>
      </c>
      <c r="B26" s="195">
        <v>875482</v>
      </c>
      <c r="C26" s="195">
        <v>511392</v>
      </c>
      <c r="D26" s="177">
        <f t="shared" si="0"/>
        <v>1.7119587322445404</v>
      </c>
      <c r="E26" s="195">
        <v>0</v>
      </c>
      <c r="F26" s="195">
        <v>0</v>
      </c>
      <c r="G26" s="197" t="s">
        <v>230</v>
      </c>
      <c r="H26" s="195">
        <v>3023549</v>
      </c>
      <c r="I26" s="195">
        <v>2556891</v>
      </c>
      <c r="J26" s="177">
        <f t="shared" si="7"/>
        <v>1.1825099310060538</v>
      </c>
      <c r="K26" s="196">
        <f t="shared" si="3"/>
        <v>3899031</v>
      </c>
      <c r="L26" s="196">
        <f t="shared" si="4"/>
        <v>3068283</v>
      </c>
      <c r="M26" s="177">
        <f t="shared" si="5"/>
        <v>1.2707533822662382</v>
      </c>
      <c r="N26" s="192"/>
      <c r="O26" s="182"/>
      <c r="P26" s="182"/>
      <c r="Q26" s="182"/>
    </row>
    <row r="27" spans="1:17" s="193" customFormat="1" ht="16.5" customHeight="1">
      <c r="A27" s="199" t="s">
        <v>231</v>
      </c>
      <c r="B27" s="195">
        <v>3291333</v>
      </c>
      <c r="C27" s="195">
        <v>2999757</v>
      </c>
      <c r="D27" s="177">
        <f t="shared" si="0"/>
        <v>1.0971998731897283</v>
      </c>
      <c r="E27" s="195">
        <v>0</v>
      </c>
      <c r="F27" s="195">
        <v>0</v>
      </c>
      <c r="G27" s="197" t="s">
        <v>232</v>
      </c>
      <c r="H27" s="195">
        <v>307297</v>
      </c>
      <c r="I27" s="195">
        <v>337583</v>
      </c>
      <c r="J27" s="177">
        <f t="shared" si="7"/>
        <v>0.9102857667595821</v>
      </c>
      <c r="K27" s="196">
        <f t="shared" si="3"/>
        <v>3598630</v>
      </c>
      <c r="L27" s="196">
        <f t="shared" si="4"/>
        <v>3337340</v>
      </c>
      <c r="M27" s="177">
        <f t="shared" si="5"/>
        <v>1.0782928919438834</v>
      </c>
      <c r="N27" s="192"/>
      <c r="O27" s="182"/>
      <c r="P27" s="182"/>
      <c r="Q27" s="182"/>
    </row>
    <row r="28" spans="1:17" s="193" customFormat="1" ht="16.5" customHeight="1" thickBot="1">
      <c r="A28" s="200" t="s">
        <v>216</v>
      </c>
      <c r="B28" s="201">
        <v>80460</v>
      </c>
      <c r="C28" s="201">
        <v>154406</v>
      </c>
      <c r="D28" s="160">
        <f t="shared" si="0"/>
        <v>0.5210937398805746</v>
      </c>
      <c r="E28" s="201">
        <v>35218</v>
      </c>
      <c r="F28" s="201">
        <v>64645</v>
      </c>
      <c r="G28" s="160">
        <f>SUM(E28/F28)</f>
        <v>0.5447907804161188</v>
      </c>
      <c r="H28" s="201">
        <v>3084649</v>
      </c>
      <c r="I28" s="201">
        <v>3118032</v>
      </c>
      <c r="J28" s="160">
        <f t="shared" si="7"/>
        <v>0.9892935672244544</v>
      </c>
      <c r="K28" s="202">
        <f t="shared" si="3"/>
        <v>3200327</v>
      </c>
      <c r="L28" s="202">
        <f t="shared" si="4"/>
        <v>3337083</v>
      </c>
      <c r="M28" s="160">
        <f t="shared" si="5"/>
        <v>0.9590192991903408</v>
      </c>
      <c r="N28" s="192"/>
      <c r="O28" s="182"/>
      <c r="P28" s="182"/>
      <c r="Q28" s="182"/>
    </row>
    <row r="29" spans="1:17" s="193" customFormat="1" ht="18.75" customHeight="1" thickBot="1">
      <c r="A29" s="203" t="s">
        <v>191</v>
      </c>
      <c r="B29" s="204">
        <f>SUM(B4:B28)</f>
        <v>167296836</v>
      </c>
      <c r="C29" s="205">
        <f>SUM(C4:C28)</f>
        <v>100580554</v>
      </c>
      <c r="D29" s="206">
        <f t="shared" si="0"/>
        <v>1.6633119360229414</v>
      </c>
      <c r="E29" s="205">
        <f>SUM(E4:E28)</f>
        <v>1596053</v>
      </c>
      <c r="F29" s="205">
        <f>SUM(F4:F28)</f>
        <v>1880557</v>
      </c>
      <c r="G29" s="206">
        <f>SUM(E29/F29)</f>
        <v>0.8487129079310013</v>
      </c>
      <c r="H29" s="205">
        <f>SUM(H4:H28)</f>
        <v>221819411</v>
      </c>
      <c r="I29" s="205">
        <f>SUM(I4:I28)</f>
        <v>226368198</v>
      </c>
      <c r="J29" s="206">
        <f t="shared" si="7"/>
        <v>0.9799053619713843</v>
      </c>
      <c r="K29" s="205">
        <f>SUM(K4:K28)</f>
        <v>390712300</v>
      </c>
      <c r="L29" s="205">
        <f>SUM(L4:L28)</f>
        <v>328829309</v>
      </c>
      <c r="M29" s="206">
        <f t="shared" si="5"/>
        <v>1.188191834809956</v>
      </c>
      <c r="N29" s="192"/>
      <c r="O29" s="182"/>
      <c r="P29" s="182"/>
      <c r="Q29" s="182"/>
    </row>
    <row r="30" spans="1:17" s="193" customFormat="1" ht="16.5" customHeight="1">
      <c r="A30" s="208" t="s">
        <v>164</v>
      </c>
      <c r="B30" s="209">
        <v>403651</v>
      </c>
      <c r="C30" s="209">
        <v>288945</v>
      </c>
      <c r="D30" s="172">
        <f t="shared" si="0"/>
        <v>1.3969821246257939</v>
      </c>
      <c r="E30" s="209">
        <v>0</v>
      </c>
      <c r="F30" s="209">
        <v>0</v>
      </c>
      <c r="G30" s="197" t="s">
        <v>233</v>
      </c>
      <c r="H30" s="209">
        <v>1863703</v>
      </c>
      <c r="I30" s="209">
        <v>2417023</v>
      </c>
      <c r="J30" s="172">
        <f t="shared" si="7"/>
        <v>0.7710737547801573</v>
      </c>
      <c r="K30" s="210">
        <f aca="true" t="shared" si="8" ref="K30:K54">+B30+E30+H30</f>
        <v>2267354</v>
      </c>
      <c r="L30" s="210">
        <f aca="true" t="shared" si="9" ref="L30:L54">+C30+F30+I30</f>
        <v>2705968</v>
      </c>
      <c r="M30" s="172">
        <f t="shared" si="5"/>
        <v>0.8379086522826582</v>
      </c>
      <c r="O30" s="182"/>
      <c r="P30" s="182"/>
      <c r="Q30" s="182"/>
    </row>
    <row r="31" spans="1:17" s="193" customFormat="1" ht="16.5" customHeight="1">
      <c r="A31" s="199" t="s">
        <v>166</v>
      </c>
      <c r="B31" s="195">
        <v>157870</v>
      </c>
      <c r="C31" s="195">
        <v>141903</v>
      </c>
      <c r="D31" s="177">
        <f t="shared" si="0"/>
        <v>1.1125205245836944</v>
      </c>
      <c r="E31" s="195">
        <v>1860</v>
      </c>
      <c r="F31" s="195">
        <v>480</v>
      </c>
      <c r="G31" s="177">
        <f>SUM(E31/F31)</f>
        <v>3.875</v>
      </c>
      <c r="H31" s="195">
        <v>2280130</v>
      </c>
      <c r="I31" s="195">
        <v>2235965</v>
      </c>
      <c r="J31" s="177">
        <f t="shared" si="7"/>
        <v>1.019752098087403</v>
      </c>
      <c r="K31" s="196">
        <f t="shared" si="8"/>
        <v>2439860</v>
      </c>
      <c r="L31" s="196">
        <f t="shared" si="9"/>
        <v>2378348</v>
      </c>
      <c r="M31" s="177">
        <f t="shared" si="5"/>
        <v>1.025863330345265</v>
      </c>
      <c r="O31" s="182"/>
      <c r="P31" s="182"/>
      <c r="Q31" s="182"/>
    </row>
    <row r="32" spans="1:17" s="193" customFormat="1" ht="16.5" customHeight="1">
      <c r="A32" s="199" t="s">
        <v>167</v>
      </c>
      <c r="B32" s="195">
        <v>3315155</v>
      </c>
      <c r="C32" s="195">
        <v>1950893</v>
      </c>
      <c r="D32" s="177">
        <f t="shared" si="0"/>
        <v>1.69930129433034</v>
      </c>
      <c r="E32" s="195">
        <v>0</v>
      </c>
      <c r="F32" s="195">
        <v>0</v>
      </c>
      <c r="G32" s="190" t="s">
        <v>215</v>
      </c>
      <c r="H32" s="195">
        <v>0</v>
      </c>
      <c r="I32" s="195">
        <v>0</v>
      </c>
      <c r="J32" s="190" t="s">
        <v>215</v>
      </c>
      <c r="K32" s="196">
        <f t="shared" si="8"/>
        <v>3315155</v>
      </c>
      <c r="L32" s="196">
        <f t="shared" si="9"/>
        <v>1950893</v>
      </c>
      <c r="M32" s="177">
        <f t="shared" si="5"/>
        <v>1.69930129433034</v>
      </c>
      <c r="O32" s="182"/>
      <c r="P32" s="182"/>
      <c r="Q32" s="182"/>
    </row>
    <row r="33" spans="1:17" s="193" customFormat="1" ht="16.5" customHeight="1">
      <c r="A33" s="199" t="s">
        <v>234</v>
      </c>
      <c r="B33" s="195">
        <v>688403</v>
      </c>
      <c r="C33" s="195">
        <v>475129</v>
      </c>
      <c r="D33" s="177">
        <f t="shared" si="0"/>
        <v>1.4488759894681233</v>
      </c>
      <c r="E33" s="195">
        <v>125333</v>
      </c>
      <c r="F33" s="195">
        <v>92938</v>
      </c>
      <c r="G33" s="177">
        <f>SUM(E33/F33)</f>
        <v>1.348565710473649</v>
      </c>
      <c r="H33" s="195">
        <v>2165750</v>
      </c>
      <c r="I33" s="195">
        <v>2252674</v>
      </c>
      <c r="J33" s="177">
        <f>SUM(H33/I33)</f>
        <v>0.9614129696529546</v>
      </c>
      <c r="K33" s="196">
        <f t="shared" si="8"/>
        <v>2979486</v>
      </c>
      <c r="L33" s="196">
        <f t="shared" si="9"/>
        <v>2820741</v>
      </c>
      <c r="M33" s="177">
        <f t="shared" si="5"/>
        <v>1.0562777653106046</v>
      </c>
      <c r="O33" s="182"/>
      <c r="P33" s="182"/>
      <c r="Q33" s="182"/>
    </row>
    <row r="34" spans="1:17" s="193" customFormat="1" ht="16.5" customHeight="1">
      <c r="A34" s="199" t="s">
        <v>169</v>
      </c>
      <c r="B34" s="195">
        <v>492521</v>
      </c>
      <c r="C34" s="195">
        <v>374373</v>
      </c>
      <c r="D34" s="177">
        <f t="shared" si="0"/>
        <v>1.3155889981382205</v>
      </c>
      <c r="E34" s="195">
        <v>0</v>
      </c>
      <c r="F34" s="195">
        <v>0</v>
      </c>
      <c r="G34" s="197" t="s">
        <v>235</v>
      </c>
      <c r="H34" s="195">
        <v>2046116</v>
      </c>
      <c r="I34" s="195">
        <v>2234614</v>
      </c>
      <c r="J34" s="177">
        <f>SUM(H34/I34)</f>
        <v>0.9156462816396925</v>
      </c>
      <c r="K34" s="196">
        <f t="shared" si="8"/>
        <v>2538637</v>
      </c>
      <c r="L34" s="196">
        <f t="shared" si="9"/>
        <v>2608987</v>
      </c>
      <c r="M34" s="177">
        <f t="shared" si="5"/>
        <v>0.9730355114839591</v>
      </c>
      <c r="O34" s="182"/>
      <c r="P34" s="182"/>
      <c r="Q34" s="182"/>
    </row>
    <row r="35" spans="1:17" s="193" customFormat="1" ht="16.5" customHeight="1">
      <c r="A35" s="194" t="s">
        <v>9</v>
      </c>
      <c r="B35" s="195">
        <v>2219346</v>
      </c>
      <c r="C35" s="195">
        <v>1694545</v>
      </c>
      <c r="D35" s="177">
        <f t="shared" si="0"/>
        <v>1.3097002440183059</v>
      </c>
      <c r="E35" s="195">
        <v>12063</v>
      </c>
      <c r="F35" s="195">
        <v>7272</v>
      </c>
      <c r="G35" s="177">
        <f>SUM(E35/F35)</f>
        <v>1.658828382838284</v>
      </c>
      <c r="H35" s="195">
        <v>209154</v>
      </c>
      <c r="I35" s="195">
        <v>234899</v>
      </c>
      <c r="J35" s="177">
        <f>SUM(H35/I35)</f>
        <v>0.8903997037024424</v>
      </c>
      <c r="K35" s="196">
        <f t="shared" si="8"/>
        <v>2440563</v>
      </c>
      <c r="L35" s="196">
        <f t="shared" si="9"/>
        <v>1936716</v>
      </c>
      <c r="M35" s="177">
        <f t="shared" si="5"/>
        <v>1.2601553351136667</v>
      </c>
      <c r="O35" s="182"/>
      <c r="P35" s="182"/>
      <c r="Q35" s="182"/>
    </row>
    <row r="36" spans="1:17" s="193" customFormat="1" ht="16.5" customHeight="1">
      <c r="A36" s="194" t="s">
        <v>170</v>
      </c>
      <c r="B36" s="195">
        <v>2108804</v>
      </c>
      <c r="C36" s="195">
        <v>1863387</v>
      </c>
      <c r="D36" s="177">
        <f t="shared" si="0"/>
        <v>1.1317047934755367</v>
      </c>
      <c r="E36" s="195">
        <v>0</v>
      </c>
      <c r="F36" s="195">
        <v>0</v>
      </c>
      <c r="G36" s="197" t="s">
        <v>226</v>
      </c>
      <c r="H36" s="195">
        <v>170264</v>
      </c>
      <c r="I36" s="195">
        <v>187988</v>
      </c>
      <c r="J36" s="177">
        <f>SUM(H36/I36)</f>
        <v>0.9057173862161415</v>
      </c>
      <c r="K36" s="196">
        <f t="shared" si="8"/>
        <v>2279068</v>
      </c>
      <c r="L36" s="196">
        <f t="shared" si="9"/>
        <v>2051375</v>
      </c>
      <c r="M36" s="177">
        <f aca="true" t="shared" si="10" ref="M36:M56">SUM(K36/L36)</f>
        <v>1.1109953080251052</v>
      </c>
      <c r="O36" s="182"/>
      <c r="P36" s="182"/>
      <c r="Q36" s="182"/>
    </row>
    <row r="37" spans="1:17" s="193" customFormat="1" ht="16.5" customHeight="1">
      <c r="A37" s="199" t="s">
        <v>172</v>
      </c>
      <c r="B37" s="195">
        <v>208881</v>
      </c>
      <c r="C37" s="195">
        <v>112457</v>
      </c>
      <c r="D37" s="177">
        <f t="shared" si="0"/>
        <v>1.8574299510034946</v>
      </c>
      <c r="E37" s="195">
        <v>512</v>
      </c>
      <c r="F37" s="195">
        <v>121</v>
      </c>
      <c r="G37" s="177">
        <f>SUM(E37/F37)</f>
        <v>4.231404958677686</v>
      </c>
      <c r="H37" s="195">
        <v>2535301</v>
      </c>
      <c r="I37" s="195">
        <v>2634597</v>
      </c>
      <c r="J37" s="177">
        <f>SUM(H37/I37)</f>
        <v>0.9623107442997924</v>
      </c>
      <c r="K37" s="196">
        <f t="shared" si="8"/>
        <v>2744694</v>
      </c>
      <c r="L37" s="196">
        <f t="shared" si="9"/>
        <v>2747175</v>
      </c>
      <c r="M37" s="177">
        <f t="shared" si="10"/>
        <v>0.9990968904419996</v>
      </c>
      <c r="O37" s="182"/>
      <c r="P37" s="182"/>
      <c r="Q37" s="182"/>
    </row>
    <row r="38" spans="1:17" s="193" customFormat="1" ht="16.5" customHeight="1">
      <c r="A38" s="199" t="s">
        <v>10</v>
      </c>
      <c r="B38" s="195">
        <v>2361401</v>
      </c>
      <c r="C38" s="195">
        <v>2347318</v>
      </c>
      <c r="D38" s="177">
        <f t="shared" si="0"/>
        <v>1.0059996131755475</v>
      </c>
      <c r="E38" s="195">
        <v>0</v>
      </c>
      <c r="F38" s="195">
        <v>0</v>
      </c>
      <c r="G38" s="197" t="s">
        <v>235</v>
      </c>
      <c r="H38" s="195">
        <v>0</v>
      </c>
      <c r="I38" s="195">
        <v>0</v>
      </c>
      <c r="J38" s="190" t="s">
        <v>215</v>
      </c>
      <c r="K38" s="196">
        <f t="shared" si="8"/>
        <v>2361401</v>
      </c>
      <c r="L38" s="196">
        <f t="shared" si="9"/>
        <v>2347318</v>
      </c>
      <c r="M38" s="177">
        <f t="shared" si="10"/>
        <v>1.0059996131755475</v>
      </c>
      <c r="O38" s="182"/>
      <c r="P38" s="182"/>
      <c r="Q38" s="182"/>
    </row>
    <row r="39" spans="1:17" s="193" customFormat="1" ht="16.5" customHeight="1">
      <c r="A39" s="199" t="s">
        <v>90</v>
      </c>
      <c r="B39" s="195">
        <v>1024709</v>
      </c>
      <c r="C39" s="195">
        <v>505200</v>
      </c>
      <c r="D39" s="177">
        <f t="shared" si="0"/>
        <v>2.028323436262866</v>
      </c>
      <c r="E39" s="195">
        <v>0</v>
      </c>
      <c r="F39" s="195">
        <v>0</v>
      </c>
      <c r="G39" s="197" t="s">
        <v>235</v>
      </c>
      <c r="H39" s="195">
        <v>1580712</v>
      </c>
      <c r="I39" s="195">
        <v>1611354</v>
      </c>
      <c r="J39" s="177">
        <f aca="true" t="shared" si="11" ref="J39:J44">SUM(H39/I39)</f>
        <v>0.980983694458201</v>
      </c>
      <c r="K39" s="196">
        <f t="shared" si="8"/>
        <v>2605421</v>
      </c>
      <c r="L39" s="196">
        <f t="shared" si="9"/>
        <v>2116554</v>
      </c>
      <c r="M39" s="177">
        <f t="shared" si="10"/>
        <v>1.2309730817167905</v>
      </c>
      <c r="O39" s="182"/>
      <c r="P39" s="182"/>
      <c r="Q39" s="182"/>
    </row>
    <row r="40" spans="1:17" s="193" customFormat="1" ht="16.5" customHeight="1">
      <c r="A40" s="199" t="s">
        <v>174</v>
      </c>
      <c r="B40" s="195">
        <v>440172</v>
      </c>
      <c r="C40" s="195">
        <v>387378</v>
      </c>
      <c r="D40" s="177">
        <f t="shared" si="0"/>
        <v>1.1362854885925375</v>
      </c>
      <c r="E40" s="195">
        <v>982</v>
      </c>
      <c r="F40" s="195">
        <v>1398</v>
      </c>
      <c r="G40" s="177">
        <f>SUM(E40/F40)</f>
        <v>0.7024320457796852</v>
      </c>
      <c r="H40" s="195">
        <v>1849481</v>
      </c>
      <c r="I40" s="195">
        <v>1821437</v>
      </c>
      <c r="J40" s="177">
        <f t="shared" si="11"/>
        <v>1.0153966346351808</v>
      </c>
      <c r="K40" s="196">
        <f t="shared" si="8"/>
        <v>2290635</v>
      </c>
      <c r="L40" s="196">
        <f t="shared" si="9"/>
        <v>2210213</v>
      </c>
      <c r="M40" s="177">
        <f t="shared" si="10"/>
        <v>1.0363865383110136</v>
      </c>
      <c r="O40" s="182"/>
      <c r="P40" s="182"/>
      <c r="Q40" s="182"/>
    </row>
    <row r="41" spans="1:17" s="193" customFormat="1" ht="16.5" customHeight="1">
      <c r="A41" s="199" t="s">
        <v>121</v>
      </c>
      <c r="B41" s="195">
        <v>1381440</v>
      </c>
      <c r="C41" s="195">
        <v>943148</v>
      </c>
      <c r="D41" s="177">
        <f t="shared" si="0"/>
        <v>1.464711794967492</v>
      </c>
      <c r="E41" s="195">
        <v>0</v>
      </c>
      <c r="F41" s="195">
        <v>0</v>
      </c>
      <c r="G41" s="197" t="s">
        <v>225</v>
      </c>
      <c r="H41" s="195">
        <v>132120</v>
      </c>
      <c r="I41" s="195">
        <v>120645</v>
      </c>
      <c r="J41" s="177">
        <f t="shared" si="11"/>
        <v>1.0951137635210741</v>
      </c>
      <c r="K41" s="196">
        <f t="shared" si="8"/>
        <v>1513560</v>
      </c>
      <c r="L41" s="196">
        <f t="shared" si="9"/>
        <v>1063793</v>
      </c>
      <c r="M41" s="177">
        <f t="shared" si="10"/>
        <v>1.4227956002718574</v>
      </c>
      <c r="O41" s="182"/>
      <c r="P41" s="182"/>
      <c r="Q41" s="182"/>
    </row>
    <row r="42" spans="1:17" s="193" customFormat="1" ht="16.5" customHeight="1">
      <c r="A42" s="199" t="s">
        <v>236</v>
      </c>
      <c r="B42" s="195">
        <v>1944761</v>
      </c>
      <c r="C42" s="195">
        <v>1512002</v>
      </c>
      <c r="D42" s="177">
        <f t="shared" si="0"/>
        <v>1.286215891248821</v>
      </c>
      <c r="E42" s="195">
        <v>0</v>
      </c>
      <c r="F42" s="195">
        <v>0</v>
      </c>
      <c r="G42" s="197" t="s">
        <v>232</v>
      </c>
      <c r="H42" s="195">
        <v>127321</v>
      </c>
      <c r="I42" s="195">
        <v>299002</v>
      </c>
      <c r="J42" s="177">
        <f t="shared" si="11"/>
        <v>0.42581989418130983</v>
      </c>
      <c r="K42" s="196">
        <f t="shared" si="8"/>
        <v>2072082</v>
      </c>
      <c r="L42" s="196">
        <f t="shared" si="9"/>
        <v>1811004</v>
      </c>
      <c r="M42" s="177">
        <f t="shared" si="10"/>
        <v>1.144162022833743</v>
      </c>
      <c r="O42" s="182"/>
      <c r="P42" s="182"/>
      <c r="Q42" s="182"/>
    </row>
    <row r="43" spans="1:17" s="193" customFormat="1" ht="16.5" customHeight="1">
      <c r="A43" s="199" t="s">
        <v>237</v>
      </c>
      <c r="B43" s="195">
        <v>312354</v>
      </c>
      <c r="C43" s="195">
        <v>203578</v>
      </c>
      <c r="D43" s="177">
        <f t="shared" si="0"/>
        <v>1.5343209973572782</v>
      </c>
      <c r="E43" s="195">
        <v>6546</v>
      </c>
      <c r="F43" s="195">
        <v>4774</v>
      </c>
      <c r="G43" s="177">
        <f>SUM(E43/F43)</f>
        <v>1.3711772098868873</v>
      </c>
      <c r="H43" s="195">
        <v>1629353</v>
      </c>
      <c r="I43" s="195">
        <v>1572372</v>
      </c>
      <c r="J43" s="177">
        <f t="shared" si="11"/>
        <v>1.0362388798579472</v>
      </c>
      <c r="K43" s="196">
        <f t="shared" si="8"/>
        <v>1948253</v>
      </c>
      <c r="L43" s="196">
        <f t="shared" si="9"/>
        <v>1780724</v>
      </c>
      <c r="M43" s="177">
        <f t="shared" si="10"/>
        <v>1.094079149828946</v>
      </c>
      <c r="O43" s="182"/>
      <c r="P43" s="182"/>
      <c r="Q43" s="182"/>
    </row>
    <row r="44" spans="1:17" s="193" customFormat="1" ht="16.5" customHeight="1">
      <c r="A44" s="199" t="s">
        <v>176</v>
      </c>
      <c r="B44" s="195">
        <v>572463</v>
      </c>
      <c r="C44" s="195">
        <v>346615</v>
      </c>
      <c r="D44" s="177">
        <f t="shared" si="0"/>
        <v>1.6515817261226433</v>
      </c>
      <c r="E44" s="195">
        <v>0</v>
      </c>
      <c r="F44" s="195">
        <v>0</v>
      </c>
      <c r="G44" s="197" t="s">
        <v>225</v>
      </c>
      <c r="H44" s="195">
        <v>1170202</v>
      </c>
      <c r="I44" s="195">
        <v>1249723</v>
      </c>
      <c r="J44" s="177">
        <f t="shared" si="11"/>
        <v>0.9363690993924254</v>
      </c>
      <c r="K44" s="196">
        <f t="shared" si="8"/>
        <v>1742665</v>
      </c>
      <c r="L44" s="196">
        <f t="shared" si="9"/>
        <v>1596338</v>
      </c>
      <c r="M44" s="177">
        <f t="shared" si="10"/>
        <v>1.0916641713722282</v>
      </c>
      <c r="O44" s="182"/>
      <c r="P44" s="182"/>
      <c r="Q44" s="182"/>
    </row>
    <row r="45" spans="1:17" s="193" customFormat="1" ht="16.5" customHeight="1">
      <c r="A45" s="199" t="s">
        <v>11</v>
      </c>
      <c r="B45" s="195">
        <v>2263236</v>
      </c>
      <c r="C45" s="195">
        <v>1578414</v>
      </c>
      <c r="D45" s="177">
        <f t="shared" si="0"/>
        <v>1.4338671603267583</v>
      </c>
      <c r="E45" s="195">
        <v>0</v>
      </c>
      <c r="F45" s="195">
        <v>0</v>
      </c>
      <c r="G45" s="197" t="s">
        <v>225</v>
      </c>
      <c r="H45" s="195">
        <v>0</v>
      </c>
      <c r="I45" s="195">
        <v>0</v>
      </c>
      <c r="J45" s="190" t="s">
        <v>215</v>
      </c>
      <c r="K45" s="196">
        <f t="shared" si="8"/>
        <v>2263236</v>
      </c>
      <c r="L45" s="196">
        <f t="shared" si="9"/>
        <v>1578414</v>
      </c>
      <c r="M45" s="177">
        <f t="shared" si="10"/>
        <v>1.4338671603267583</v>
      </c>
      <c r="O45" s="182"/>
      <c r="P45" s="182"/>
      <c r="Q45" s="182"/>
    </row>
    <row r="46" spans="1:17" s="193" customFormat="1" ht="16.5" customHeight="1">
      <c r="A46" s="199" t="s">
        <v>12</v>
      </c>
      <c r="B46" s="195">
        <v>1493159</v>
      </c>
      <c r="C46" s="195">
        <v>1254090</v>
      </c>
      <c r="D46" s="177">
        <f t="shared" si="0"/>
        <v>1.1906314538828953</v>
      </c>
      <c r="E46" s="195">
        <v>0</v>
      </c>
      <c r="F46" s="195">
        <v>601</v>
      </c>
      <c r="G46" s="177">
        <f>SUM(E46/F46)</f>
        <v>0</v>
      </c>
      <c r="H46" s="195">
        <v>37772</v>
      </c>
      <c r="I46" s="195">
        <v>78841</v>
      </c>
      <c r="J46" s="177">
        <f aca="true" t="shared" si="12" ref="J46:J56">SUM(H46/I46)</f>
        <v>0.47909082837609873</v>
      </c>
      <c r="K46" s="196">
        <f t="shared" si="8"/>
        <v>1530931</v>
      </c>
      <c r="L46" s="196">
        <f t="shared" si="9"/>
        <v>1333532</v>
      </c>
      <c r="M46" s="177">
        <f t="shared" si="10"/>
        <v>1.1480271939481017</v>
      </c>
      <c r="O46" s="182"/>
      <c r="P46" s="182"/>
      <c r="Q46" s="182"/>
    </row>
    <row r="47" spans="1:17" s="193" customFormat="1" ht="16.5" customHeight="1">
      <c r="A47" s="199" t="s">
        <v>238</v>
      </c>
      <c r="B47" s="195">
        <v>0</v>
      </c>
      <c r="C47" s="195">
        <v>0</v>
      </c>
      <c r="D47" s="197" t="s">
        <v>239</v>
      </c>
      <c r="E47" s="195">
        <v>0</v>
      </c>
      <c r="F47" s="195">
        <v>0</v>
      </c>
      <c r="G47" s="197" t="s">
        <v>239</v>
      </c>
      <c r="H47" s="195">
        <v>1723627</v>
      </c>
      <c r="I47" s="195">
        <v>1838210</v>
      </c>
      <c r="J47" s="177">
        <f t="shared" si="12"/>
        <v>0.9376659902840263</v>
      </c>
      <c r="K47" s="196">
        <f t="shared" si="8"/>
        <v>1723627</v>
      </c>
      <c r="L47" s="196">
        <f t="shared" si="9"/>
        <v>1838210</v>
      </c>
      <c r="M47" s="177">
        <f t="shared" si="10"/>
        <v>0.9376659902840263</v>
      </c>
      <c r="O47" s="182"/>
      <c r="P47" s="182"/>
      <c r="Q47" s="182"/>
    </row>
    <row r="48" spans="1:17" s="193" customFormat="1" ht="16.5" customHeight="1">
      <c r="A48" s="199" t="s">
        <v>178</v>
      </c>
      <c r="B48" s="195">
        <v>1616847</v>
      </c>
      <c r="C48" s="195">
        <v>1114414</v>
      </c>
      <c r="D48" s="177">
        <f aca="true" t="shared" si="13" ref="D48:D56">SUM(B48/C48)</f>
        <v>1.4508495047621441</v>
      </c>
      <c r="E48" s="195">
        <v>0</v>
      </c>
      <c r="F48" s="195">
        <v>0</v>
      </c>
      <c r="G48" s="197" t="s">
        <v>225</v>
      </c>
      <c r="H48" s="195">
        <v>43</v>
      </c>
      <c r="I48" s="195">
        <v>89</v>
      </c>
      <c r="J48" s="177">
        <f t="shared" si="12"/>
        <v>0.48314606741573035</v>
      </c>
      <c r="K48" s="196">
        <f t="shared" si="8"/>
        <v>1616890</v>
      </c>
      <c r="L48" s="196">
        <f t="shared" si="9"/>
        <v>1114503</v>
      </c>
      <c r="M48" s="177">
        <f t="shared" si="10"/>
        <v>1.4507722276207422</v>
      </c>
      <c r="O48" s="182"/>
      <c r="P48" s="182"/>
      <c r="Q48" s="182"/>
    </row>
    <row r="49" spans="1:17" s="193" customFormat="1" ht="16.5" customHeight="1">
      <c r="A49" s="199" t="s">
        <v>240</v>
      </c>
      <c r="B49" s="195">
        <v>586289</v>
      </c>
      <c r="C49" s="195">
        <v>393112</v>
      </c>
      <c r="D49" s="177">
        <f t="shared" si="13"/>
        <v>1.4914044852357597</v>
      </c>
      <c r="E49" s="195">
        <v>61349</v>
      </c>
      <c r="F49" s="195">
        <v>168541</v>
      </c>
      <c r="G49" s="177">
        <f>SUM(E49/F49)</f>
        <v>0.3640004509288541</v>
      </c>
      <c r="H49" s="195">
        <v>592580</v>
      </c>
      <c r="I49" s="195">
        <v>498629</v>
      </c>
      <c r="J49" s="177">
        <f t="shared" si="12"/>
        <v>1.188418643921633</v>
      </c>
      <c r="K49" s="196">
        <f t="shared" si="8"/>
        <v>1240218</v>
      </c>
      <c r="L49" s="196">
        <f t="shared" si="9"/>
        <v>1060282</v>
      </c>
      <c r="M49" s="177">
        <f t="shared" si="10"/>
        <v>1.1697057952506975</v>
      </c>
      <c r="O49" s="182"/>
      <c r="P49" s="182"/>
      <c r="Q49" s="182"/>
    </row>
    <row r="50" spans="1:17" s="193" customFormat="1" ht="16.5" customHeight="1">
      <c r="A50" s="199" t="s">
        <v>241</v>
      </c>
      <c r="B50" s="195">
        <v>835417</v>
      </c>
      <c r="C50" s="195">
        <v>777165</v>
      </c>
      <c r="D50" s="177">
        <f t="shared" si="13"/>
        <v>1.074954481995458</v>
      </c>
      <c r="E50" s="195">
        <v>0</v>
      </c>
      <c r="F50" s="195">
        <v>0</v>
      </c>
      <c r="G50" s="197" t="s">
        <v>242</v>
      </c>
      <c r="H50" s="195">
        <v>269431</v>
      </c>
      <c r="I50" s="195">
        <v>315004</v>
      </c>
      <c r="J50" s="177">
        <f t="shared" si="12"/>
        <v>0.8553256466584551</v>
      </c>
      <c r="K50" s="196">
        <f t="shared" si="8"/>
        <v>1104848</v>
      </c>
      <c r="L50" s="196">
        <f t="shared" si="9"/>
        <v>1092169</v>
      </c>
      <c r="M50" s="177">
        <f t="shared" si="10"/>
        <v>1.0116090092284253</v>
      </c>
      <c r="O50" s="182"/>
      <c r="P50" s="182"/>
      <c r="Q50" s="182"/>
    </row>
    <row r="51" spans="1:17" s="193" customFormat="1" ht="16.5" customHeight="1">
      <c r="A51" s="199" t="s">
        <v>243</v>
      </c>
      <c r="B51" s="195">
        <v>343271</v>
      </c>
      <c r="C51" s="195">
        <v>218634</v>
      </c>
      <c r="D51" s="177">
        <f t="shared" si="13"/>
        <v>1.570071443599806</v>
      </c>
      <c r="E51" s="195">
        <v>0</v>
      </c>
      <c r="F51" s="195">
        <v>0</v>
      </c>
      <c r="G51" s="197" t="s">
        <v>226</v>
      </c>
      <c r="H51" s="195">
        <v>959158</v>
      </c>
      <c r="I51" s="195">
        <v>964539</v>
      </c>
      <c r="J51" s="177">
        <f t="shared" si="12"/>
        <v>0.9944211690766263</v>
      </c>
      <c r="K51" s="196">
        <f t="shared" si="8"/>
        <v>1302429</v>
      </c>
      <c r="L51" s="196">
        <f t="shared" si="9"/>
        <v>1183173</v>
      </c>
      <c r="M51" s="177">
        <f t="shared" si="10"/>
        <v>1.100793375102373</v>
      </c>
      <c r="O51" s="182"/>
      <c r="P51" s="182"/>
      <c r="Q51" s="182"/>
    </row>
    <row r="52" spans="1:17" s="193" customFormat="1" ht="16.5" customHeight="1">
      <c r="A52" s="199" t="s">
        <v>244</v>
      </c>
      <c r="B52" s="195">
        <v>692358</v>
      </c>
      <c r="C52" s="195">
        <v>525272</v>
      </c>
      <c r="D52" s="177">
        <f t="shared" si="13"/>
        <v>1.3180942445057038</v>
      </c>
      <c r="E52" s="195">
        <v>0</v>
      </c>
      <c r="F52" s="195">
        <v>0</v>
      </c>
      <c r="G52" s="197" t="s">
        <v>226</v>
      </c>
      <c r="H52" s="195">
        <v>534121</v>
      </c>
      <c r="I52" s="195">
        <v>549892</v>
      </c>
      <c r="J52" s="177">
        <f t="shared" si="12"/>
        <v>0.9713198228015683</v>
      </c>
      <c r="K52" s="196">
        <f t="shared" si="8"/>
        <v>1226479</v>
      </c>
      <c r="L52" s="196">
        <f t="shared" si="9"/>
        <v>1075164</v>
      </c>
      <c r="M52" s="177">
        <f t="shared" si="10"/>
        <v>1.1407366690104952</v>
      </c>
      <c r="O52" s="182"/>
      <c r="P52" s="182"/>
      <c r="Q52" s="182"/>
    </row>
    <row r="53" spans="1:17" s="193" customFormat="1" ht="16.5" customHeight="1">
      <c r="A53" s="199" t="s">
        <v>132</v>
      </c>
      <c r="B53" s="195">
        <v>771833</v>
      </c>
      <c r="C53" s="195">
        <v>623372</v>
      </c>
      <c r="D53" s="177">
        <f t="shared" si="13"/>
        <v>1.2381579538381577</v>
      </c>
      <c r="E53" s="195">
        <v>18803</v>
      </c>
      <c r="F53" s="195">
        <v>15414</v>
      </c>
      <c r="G53" s="177">
        <f>SUM(E53/F53)</f>
        <v>1.2198650577397172</v>
      </c>
      <c r="H53" s="195">
        <v>311464</v>
      </c>
      <c r="I53" s="195">
        <v>341630</v>
      </c>
      <c r="J53" s="177">
        <f t="shared" si="12"/>
        <v>0.9116997921728186</v>
      </c>
      <c r="K53" s="196">
        <f t="shared" si="8"/>
        <v>1102100</v>
      </c>
      <c r="L53" s="196">
        <f t="shared" si="9"/>
        <v>980416</v>
      </c>
      <c r="M53" s="177">
        <f t="shared" si="10"/>
        <v>1.1241146615314315</v>
      </c>
      <c r="O53" s="182"/>
      <c r="P53" s="182"/>
      <c r="Q53" s="182"/>
    </row>
    <row r="54" spans="1:17" s="193" customFormat="1" ht="16.5" customHeight="1" thickBot="1">
      <c r="A54" s="211" t="s">
        <v>133</v>
      </c>
      <c r="B54" s="201">
        <v>114250</v>
      </c>
      <c r="C54" s="201">
        <v>68305</v>
      </c>
      <c r="D54" s="160">
        <f t="shared" si="13"/>
        <v>1.6726447551423762</v>
      </c>
      <c r="E54" s="201">
        <v>0</v>
      </c>
      <c r="F54" s="201">
        <v>0</v>
      </c>
      <c r="G54" s="212" t="s">
        <v>226</v>
      </c>
      <c r="H54" s="201">
        <v>546720</v>
      </c>
      <c r="I54" s="201">
        <v>589825</v>
      </c>
      <c r="J54" s="160">
        <f t="shared" si="12"/>
        <v>0.92691900139872</v>
      </c>
      <c r="K54" s="202">
        <f t="shared" si="8"/>
        <v>660970</v>
      </c>
      <c r="L54" s="202">
        <f t="shared" si="9"/>
        <v>658130</v>
      </c>
      <c r="M54" s="160">
        <f t="shared" si="10"/>
        <v>1.0043152568641454</v>
      </c>
      <c r="O54" s="182"/>
      <c r="P54" s="182"/>
      <c r="Q54" s="182"/>
    </row>
    <row r="55" spans="1:17" s="193" customFormat="1" ht="18" customHeight="1" thickBot="1">
      <c r="A55" s="213" t="s">
        <v>191</v>
      </c>
      <c r="B55" s="214">
        <f>SUM(B30:B54)</f>
        <v>26348591</v>
      </c>
      <c r="C55" s="214">
        <f>SUM(C30:C54)</f>
        <v>19699649</v>
      </c>
      <c r="D55" s="206">
        <f t="shared" si="13"/>
        <v>1.337515759798563</v>
      </c>
      <c r="E55" s="214">
        <f>SUM(E30:E54)</f>
        <v>227448</v>
      </c>
      <c r="F55" s="214">
        <f>SUM(F30:F54)</f>
        <v>291539</v>
      </c>
      <c r="G55" s="206">
        <f>SUM(E55/F55)</f>
        <v>0.7801632028647968</v>
      </c>
      <c r="H55" s="214">
        <f>SUM(H30:H54)</f>
        <v>22734523</v>
      </c>
      <c r="I55" s="214">
        <f>SUM(I30:I54)</f>
        <v>24048952</v>
      </c>
      <c r="J55" s="206">
        <f t="shared" si="12"/>
        <v>0.9453436058253183</v>
      </c>
      <c r="K55" s="214">
        <f>SUM(K30:K54)</f>
        <v>49310562</v>
      </c>
      <c r="L55" s="214">
        <f>SUM(L30:L54)</f>
        <v>44040140</v>
      </c>
      <c r="M55" s="206">
        <f t="shared" si="10"/>
        <v>1.1196731436366913</v>
      </c>
      <c r="O55" s="182"/>
      <c r="P55" s="182"/>
      <c r="Q55" s="182"/>
    </row>
    <row r="56" spans="1:17" s="193" customFormat="1" ht="19.5" customHeight="1" thickBot="1">
      <c r="A56" s="213" t="s">
        <v>192</v>
      </c>
      <c r="B56" s="214">
        <f>B29+B55</f>
        <v>193645427</v>
      </c>
      <c r="C56" s="214">
        <f>C29+C55</f>
        <v>120280203</v>
      </c>
      <c r="D56" s="206">
        <f t="shared" si="13"/>
        <v>1.609952612068671</v>
      </c>
      <c r="E56" s="214">
        <f>E29+E55</f>
        <v>1823501</v>
      </c>
      <c r="F56" s="214">
        <f>F29+F55</f>
        <v>2172096</v>
      </c>
      <c r="G56" s="206">
        <f>SUM(E56/F56)</f>
        <v>0.8395121578420107</v>
      </c>
      <c r="H56" s="214">
        <f>H29+H55</f>
        <v>244553934</v>
      </c>
      <c r="I56" s="214">
        <f>I29+I55</f>
        <v>250417150</v>
      </c>
      <c r="J56" s="206">
        <f t="shared" si="12"/>
        <v>0.9765862042595724</v>
      </c>
      <c r="K56" s="214">
        <f>K29+K55</f>
        <v>440022862</v>
      </c>
      <c r="L56" s="214">
        <f>L29+L55</f>
        <v>372869449</v>
      </c>
      <c r="M56" s="206">
        <f t="shared" si="10"/>
        <v>1.1800989949165828</v>
      </c>
      <c r="N56" s="192"/>
      <c r="O56" s="182"/>
      <c r="P56" s="182"/>
      <c r="Q56" s="182"/>
    </row>
  </sheetData>
  <printOptions horizontalCentered="1"/>
  <pageMargins left="0.42" right="0.49" top="0.31" bottom="0.5905511811023623" header="0.5118110236220472" footer="0"/>
  <pageSetup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5" zoomScaleNormal="75" workbookViewId="0" topLeftCell="A1">
      <selection activeCell="K15" sqref="K15"/>
    </sheetView>
  </sheetViews>
  <sheetFormatPr defaultColWidth="11.19921875" defaultRowHeight="15"/>
  <cols>
    <col min="1" max="1" width="25.5" style="183" bestFit="1" customWidth="1"/>
    <col min="2" max="3" width="11" style="183" bestFit="1" customWidth="1"/>
    <col min="4" max="4" width="6.19921875" style="183" customWidth="1"/>
    <col min="5" max="6" width="8.8984375" style="183" bestFit="1" customWidth="1"/>
    <col min="7" max="7" width="6.19921875" style="183" customWidth="1"/>
    <col min="8" max="9" width="11" style="183" bestFit="1" customWidth="1"/>
    <col min="10" max="10" width="6.19921875" style="183" customWidth="1"/>
    <col min="11" max="12" width="11" style="183" bestFit="1" customWidth="1"/>
    <col min="13" max="13" width="6.19921875" style="183" customWidth="1"/>
    <col min="14" max="14" width="7.59765625" style="183" customWidth="1"/>
    <col min="15" max="16" width="7.59765625" style="182" customWidth="1"/>
    <col min="17" max="17" width="11.09765625" style="182" customWidth="1"/>
    <col min="18" max="16384" width="7.59765625" style="183" customWidth="1"/>
  </cols>
  <sheetData>
    <row r="1" spans="1:14" ht="18.75">
      <c r="A1" s="180" t="s">
        <v>212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219" t="s">
        <v>211</v>
      </c>
      <c r="N1" s="181"/>
    </row>
    <row r="2" spans="1:14" ht="18" customHeight="1">
      <c r="A2" s="184"/>
      <c r="B2" s="185" t="s">
        <v>92</v>
      </c>
      <c r="C2" s="186"/>
      <c r="D2" s="187"/>
      <c r="E2" s="185" t="s">
        <v>218</v>
      </c>
      <c r="F2" s="186"/>
      <c r="G2" s="188"/>
      <c r="H2" s="185" t="s">
        <v>94</v>
      </c>
      <c r="I2" s="186"/>
      <c r="J2" s="187"/>
      <c r="K2" s="186" t="s">
        <v>95</v>
      </c>
      <c r="L2" s="189"/>
      <c r="M2" s="187"/>
      <c r="N2" s="181"/>
    </row>
    <row r="3" spans="1:17" s="193" customFormat="1" ht="18" customHeight="1">
      <c r="A3" s="190" t="s">
        <v>187</v>
      </c>
      <c r="B3" s="191" t="s">
        <v>209</v>
      </c>
      <c r="C3" s="191" t="s">
        <v>210</v>
      </c>
      <c r="D3" s="190" t="s">
        <v>219</v>
      </c>
      <c r="E3" s="191" t="s">
        <v>209</v>
      </c>
      <c r="F3" s="191" t="s">
        <v>210</v>
      </c>
      <c r="G3" s="190" t="s">
        <v>219</v>
      </c>
      <c r="H3" s="191" t="s">
        <v>209</v>
      </c>
      <c r="I3" s="191" t="s">
        <v>210</v>
      </c>
      <c r="J3" s="190" t="s">
        <v>219</v>
      </c>
      <c r="K3" s="191" t="s">
        <v>209</v>
      </c>
      <c r="L3" s="191" t="s">
        <v>210</v>
      </c>
      <c r="M3" s="190" t="s">
        <v>219</v>
      </c>
      <c r="N3" s="192"/>
      <c r="O3" s="182"/>
      <c r="P3" s="182"/>
      <c r="Q3" s="182"/>
    </row>
    <row r="4" spans="1:17" s="193" customFormat="1" ht="16.5" customHeight="1">
      <c r="A4" s="194" t="s">
        <v>250</v>
      </c>
      <c r="B4" s="195">
        <f>SUM('0201-06'!B4+'0207'!B4+'0208'!B4+'0209'!B4+'0210'!B4+'0211'!B4+'0212'!B4)</f>
        <v>435991158</v>
      </c>
      <c r="C4" s="195">
        <f>SUM('0201-06'!C4+'0207'!C4+'0208'!C4+'0209'!C4+'0210'!C4+'0211'!C4+'0212'!C4)</f>
        <v>439701509</v>
      </c>
      <c r="D4" s="177">
        <f aca="true" t="shared" si="0" ref="D4:D46">SUM(B4/C4)</f>
        <v>0.9915616596166833</v>
      </c>
      <c r="E4" s="195">
        <f>SUM('0201-06'!E4+'0207'!E4+'0208'!E4+'0209'!E4+'0210'!E4+'0211'!E4+'0212'!E4)</f>
        <v>17926158</v>
      </c>
      <c r="F4" s="195">
        <f>SUM('0201-06'!F4+'0207'!F4+'0208'!F4+'0209'!F4+'0210'!F4+'0211'!F4+'0212'!F4)</f>
        <v>14014849</v>
      </c>
      <c r="G4" s="177">
        <f aca="true" t="shared" si="1" ref="G4:G9">SUM(E4/F4)</f>
        <v>1.279083206676005</v>
      </c>
      <c r="H4" s="195">
        <f>SUM('0201-06'!H4+'0207'!H4+'0208'!H4+'0209'!H4+'0210'!H4+'0211'!H4+'0212'!H4)</f>
        <v>914919285</v>
      </c>
      <c r="I4" s="195">
        <f>SUM('0201-06'!I4+'0207'!I4+'0208'!I4+'0209'!I4+'0210'!I4+'0211'!I4+'0212'!I4)</f>
        <v>907602956</v>
      </c>
      <c r="J4" s="177">
        <f aca="true" t="shared" si="2" ref="J4:J13">SUM(H4/I4)</f>
        <v>1.0080611559841592</v>
      </c>
      <c r="K4" s="195">
        <f>SUM('0201-06'!K4+'0207'!K4+'0208'!K4+'0209'!K4+'0210'!K4+'0211'!K4+'0212'!K4)</f>
        <v>1368836601</v>
      </c>
      <c r="L4" s="195">
        <f>SUM('0201-06'!L4+'0207'!L4+'0208'!L4+'0209'!L4+'0210'!L4+'0211'!L4+'0212'!L4)</f>
        <v>1361319314</v>
      </c>
      <c r="M4" s="177">
        <f aca="true" t="shared" si="3" ref="M4:M35">SUM(K4/L4)</f>
        <v>1.005522060050637</v>
      </c>
      <c r="N4" s="192"/>
      <c r="O4" s="182"/>
      <c r="P4" s="182"/>
      <c r="Q4" s="182"/>
    </row>
    <row r="5" spans="1:17" s="193" customFormat="1" ht="16.5" customHeight="1">
      <c r="A5" s="194" t="s">
        <v>286</v>
      </c>
      <c r="B5" s="195">
        <f>SUM('0201-06'!B5+'0207'!B5+'0208'!B5+'0209'!B5+'0210'!B5+'0211'!B5+'0212'!B5)</f>
        <v>222784545</v>
      </c>
      <c r="C5" s="195">
        <f>SUM('0201-06'!C5+'0207'!C5+'0208'!C5+'0209'!C5+'0210'!C5+'0211'!C5+'0212'!C5)</f>
        <v>210135613</v>
      </c>
      <c r="D5" s="177">
        <f t="shared" si="0"/>
        <v>1.0601941375829522</v>
      </c>
      <c r="E5" s="195">
        <f>SUM('0201-06'!E5+'0207'!E5+'0208'!E5+'0209'!E5+'0210'!E5+'0211'!E5+'0212'!E5)</f>
        <v>4317449</v>
      </c>
      <c r="F5" s="195">
        <f>SUM('0201-06'!F5+'0207'!F5+'0208'!F5+'0209'!F5+'0210'!F5+'0211'!F5+'0212'!F5)</f>
        <v>4296522</v>
      </c>
      <c r="G5" s="177">
        <f t="shared" si="1"/>
        <v>1.0048706837763195</v>
      </c>
      <c r="H5" s="195">
        <f>SUM('0201-06'!H5+'0207'!H5+'0208'!H5+'0209'!H5+'0210'!H5+'0211'!H5+'0212'!H5)</f>
        <v>459220156</v>
      </c>
      <c r="I5" s="195">
        <f>SUM('0201-06'!I5+'0207'!I5+'0208'!I5+'0209'!I5+'0210'!I5+'0211'!I5+'0212'!I5)</f>
        <v>482887288</v>
      </c>
      <c r="J5" s="177">
        <f t="shared" si="2"/>
        <v>0.9509882894245913</v>
      </c>
      <c r="K5" s="195">
        <f>SUM('0201-06'!K5+'0207'!K5+'0208'!K5+'0209'!K5+'0210'!K5+'0211'!K5+'0212'!K5)</f>
        <v>686322150</v>
      </c>
      <c r="L5" s="195">
        <f>SUM('0201-06'!L5+'0207'!L5+'0208'!L5+'0209'!L5+'0210'!L5+'0211'!L5+'0212'!L5)</f>
        <v>697319423</v>
      </c>
      <c r="M5" s="177">
        <f t="shared" si="3"/>
        <v>0.9842292174328263</v>
      </c>
      <c r="N5" s="192"/>
      <c r="O5" s="182"/>
      <c r="P5" s="182"/>
      <c r="Q5" s="182"/>
    </row>
    <row r="6" spans="1:17" s="193" customFormat="1" ht="16.5" customHeight="1">
      <c r="A6" s="194" t="s">
        <v>287</v>
      </c>
      <c r="B6" s="195">
        <f>SUM('0201-06'!B6+'0207'!B6+'0208'!B6+'0209'!B6+'0210'!B6+'0211'!B6+'0212'!B6)</f>
        <v>143666611</v>
      </c>
      <c r="C6" s="195">
        <f>SUM('0201-06'!C6+'0207'!C6+'0208'!C6+'0209'!C6+'0210'!C6+'0211'!C6+'0212'!C6)</f>
        <v>134946852</v>
      </c>
      <c r="D6" s="177">
        <f t="shared" si="0"/>
        <v>1.0646162461055408</v>
      </c>
      <c r="E6" s="195">
        <f>SUM('0201-06'!E6+'0207'!E6+'0208'!E6+'0209'!E6+'0210'!E6+'0211'!E6+'0212'!E6)</f>
        <v>4750912</v>
      </c>
      <c r="F6" s="195">
        <f>SUM('0201-06'!F6+'0207'!F6+'0208'!F6+'0209'!F6+'0210'!F6+'0211'!F6+'0212'!F6)</f>
        <v>3423784</v>
      </c>
      <c r="G6" s="177">
        <f t="shared" si="1"/>
        <v>1.387620247071661</v>
      </c>
      <c r="H6" s="195">
        <f>SUM('0201-06'!H6+'0207'!H6+'0208'!H6+'0209'!H6+'0210'!H6+'0211'!H6+'0212'!H6)</f>
        <v>323614142</v>
      </c>
      <c r="I6" s="195">
        <f>SUM('0201-06'!I6+'0207'!I6+'0208'!I6+'0209'!I6+'0210'!I6+'0211'!I6+'0212'!I6)</f>
        <v>311506086</v>
      </c>
      <c r="J6" s="177">
        <f t="shared" si="2"/>
        <v>1.0388694043043512</v>
      </c>
      <c r="K6" s="195">
        <f>SUM('0201-06'!K6+'0207'!K6+'0208'!K6+'0209'!K6+'0210'!K6+'0211'!K6+'0212'!K6)</f>
        <v>472031665</v>
      </c>
      <c r="L6" s="195">
        <f>SUM('0201-06'!L6+'0207'!L6+'0208'!L6+'0209'!L6+'0210'!L6+'0211'!L6+'0212'!L6)</f>
        <v>449876722</v>
      </c>
      <c r="M6" s="177">
        <f t="shared" si="3"/>
        <v>1.0492466978542625</v>
      </c>
      <c r="N6" s="192"/>
      <c r="O6" s="182"/>
      <c r="P6" s="182"/>
      <c r="Q6" s="182"/>
    </row>
    <row r="7" spans="1:17" s="193" customFormat="1" ht="16.5" customHeight="1">
      <c r="A7" s="194" t="s">
        <v>288</v>
      </c>
      <c r="B7" s="195">
        <f>SUM('0201-06'!B7+'0207'!B7+'0208'!B7+'0209'!B7+'0210'!B7+'0211'!B7+'0212'!B7)</f>
        <v>205683168</v>
      </c>
      <c r="C7" s="195">
        <f>SUM('0201-06'!C7+'0207'!C7+'0208'!C7+'0209'!C7+'0210'!C7+'0211'!C7+'0212'!C7)</f>
        <v>197626255</v>
      </c>
      <c r="D7" s="177">
        <f t="shared" si="0"/>
        <v>1.0407684343358123</v>
      </c>
      <c r="E7" s="195">
        <f>SUM('0201-06'!E7+'0207'!E7+'0208'!E7+'0209'!E7+'0210'!E7+'0211'!E7+'0212'!E7)</f>
        <v>710412</v>
      </c>
      <c r="F7" s="195">
        <f>SUM('0201-06'!F7+'0207'!F7+'0208'!F7+'0209'!F7+'0210'!F7+'0211'!F7+'0212'!F7)</f>
        <v>627883</v>
      </c>
      <c r="G7" s="177">
        <f t="shared" si="1"/>
        <v>1.1314400931383712</v>
      </c>
      <c r="H7" s="195">
        <f>SUM('0201-06'!H7+'0207'!H7+'0208'!H7+'0209'!H7+'0210'!H7+'0211'!H7+'0212'!H7)</f>
        <v>111410108</v>
      </c>
      <c r="I7" s="195">
        <f>SUM('0201-06'!I7+'0207'!I7+'0208'!I7+'0209'!I7+'0210'!I7+'0211'!I7+'0212'!I7)</f>
        <v>112649499</v>
      </c>
      <c r="J7" s="177">
        <f t="shared" si="2"/>
        <v>0.9889978116991004</v>
      </c>
      <c r="K7" s="195">
        <f>SUM('0201-06'!K7+'0207'!K7+'0208'!K7+'0209'!K7+'0210'!K7+'0211'!K7+'0212'!K7)</f>
        <v>317803688</v>
      </c>
      <c r="L7" s="195">
        <f>SUM('0201-06'!L7+'0207'!L7+'0208'!L7+'0209'!L7+'0210'!L7+'0211'!L7+'0212'!L7)</f>
        <v>310903637</v>
      </c>
      <c r="M7" s="177">
        <f t="shared" si="3"/>
        <v>1.02219353580608</v>
      </c>
      <c r="N7" s="192"/>
      <c r="O7" s="182"/>
      <c r="P7" s="182"/>
      <c r="Q7" s="182"/>
    </row>
    <row r="8" spans="1:17" s="193" customFormat="1" ht="16.5" customHeight="1">
      <c r="A8" s="194" t="s">
        <v>251</v>
      </c>
      <c r="B8" s="195">
        <f>SUM('0201-06'!B8+'0207'!B8+'0208'!B8+'0209'!B8+'0210'!B8+'0211'!B8+'0212'!B8)</f>
        <v>53914078</v>
      </c>
      <c r="C8" s="195">
        <f>SUM('0201-06'!C8+'0207'!C8+'0208'!C8+'0209'!C8+'0210'!C8+'0211'!C8+'0212'!C8)</f>
        <v>54180544</v>
      </c>
      <c r="D8" s="177">
        <f t="shared" si="0"/>
        <v>0.9950818876975469</v>
      </c>
      <c r="E8" s="195">
        <f>SUM('0201-06'!E8+'0207'!E8+'0208'!E8+'0209'!E8+'0210'!E8+'0211'!E8+'0212'!E8)</f>
        <v>24647</v>
      </c>
      <c r="F8" s="195">
        <f>SUM('0201-06'!F8+'0207'!F8+'0208'!F8+'0209'!F8+'0210'!F8+'0211'!F8+'0212'!F8)</f>
        <v>27290</v>
      </c>
      <c r="G8" s="177">
        <f t="shared" si="1"/>
        <v>0.9031513374862588</v>
      </c>
      <c r="H8" s="195">
        <f>SUM('0201-06'!H8+'0207'!H8+'0208'!H8+'0209'!H8+'0210'!H8+'0211'!H8+'0212'!H8)</f>
        <v>178150290</v>
      </c>
      <c r="I8" s="195">
        <f>SUM('0201-06'!I8+'0207'!I8+'0208'!I8+'0209'!I8+'0210'!I8+'0211'!I8+'0212'!I8)</f>
        <v>179166744</v>
      </c>
      <c r="J8" s="177">
        <f t="shared" si="2"/>
        <v>0.9943267708208171</v>
      </c>
      <c r="K8" s="195">
        <f>SUM('0201-06'!K8+'0207'!K8+'0208'!K8+'0209'!K8+'0210'!K8+'0211'!K8+'0212'!K8)</f>
        <v>232089015</v>
      </c>
      <c r="L8" s="195">
        <f>SUM('0201-06'!L8+'0207'!L8+'0208'!L8+'0209'!L8+'0210'!L8+'0211'!L8+'0212'!L8)</f>
        <v>233374578</v>
      </c>
      <c r="M8" s="177">
        <f t="shared" si="3"/>
        <v>0.9944914179984077</v>
      </c>
      <c r="N8" s="192"/>
      <c r="O8" s="182"/>
      <c r="P8" s="182"/>
      <c r="Q8" s="182"/>
    </row>
    <row r="9" spans="1:17" s="193" customFormat="1" ht="16.5" customHeight="1">
      <c r="A9" s="194" t="s">
        <v>220</v>
      </c>
      <c r="B9" s="195">
        <f>SUM('0201-06'!B9+'0207'!B9+'0208'!B9+'0209'!B9+'0210'!B9+'0211'!B9+'0212'!B9)</f>
        <v>60887550</v>
      </c>
      <c r="C9" s="195">
        <f>SUM('0201-06'!C9+'0207'!C9+'0208'!C9+'0209'!C9+'0210'!C9+'0211'!C9+'0212'!C9)</f>
        <v>62933950</v>
      </c>
      <c r="D9" s="177">
        <f t="shared" si="0"/>
        <v>0.9674833694691022</v>
      </c>
      <c r="E9" s="195">
        <f>SUM('0201-06'!E9+'0207'!E9+'0208'!E9+'0209'!E9+'0210'!E9+'0211'!E9+'0212'!E9)</f>
        <v>1861979</v>
      </c>
      <c r="F9" s="195">
        <f>SUM('0201-06'!F9+'0207'!F9+'0208'!F9+'0209'!F9+'0210'!F9+'0211'!F9+'0212'!F9)</f>
        <v>1416455</v>
      </c>
      <c r="G9" s="177">
        <f t="shared" si="1"/>
        <v>1.3145345245701416</v>
      </c>
      <c r="H9" s="195">
        <f>SUM('0201-06'!H9+'0207'!H9+'0208'!H9+'0209'!H9+'0210'!H9+'0211'!H9+'0212'!H9)</f>
        <v>140397563</v>
      </c>
      <c r="I9" s="195">
        <f>SUM('0201-06'!I9+'0207'!I9+'0208'!I9+'0209'!I9+'0210'!I9+'0211'!I9+'0212'!I9)</f>
        <v>162459346</v>
      </c>
      <c r="J9" s="177">
        <f t="shared" si="2"/>
        <v>0.8642012076055015</v>
      </c>
      <c r="K9" s="195">
        <f>SUM('0201-06'!K9+'0207'!K9+'0208'!K9+'0209'!K9+'0210'!K9+'0211'!K9+'0212'!K9)</f>
        <v>203147092</v>
      </c>
      <c r="L9" s="195">
        <f>SUM('0201-06'!L9+'0207'!L9+'0208'!L9+'0209'!L9+'0210'!L9+'0211'!L9+'0212'!L9)</f>
        <v>226809751</v>
      </c>
      <c r="M9" s="177">
        <f t="shared" si="3"/>
        <v>0.8956717738295122</v>
      </c>
      <c r="N9" s="192"/>
      <c r="O9" s="182"/>
      <c r="P9" s="182"/>
      <c r="Q9" s="182"/>
    </row>
    <row r="10" spans="1:17" s="193" customFormat="1" ht="16.5" customHeight="1">
      <c r="A10" s="194" t="s">
        <v>291</v>
      </c>
      <c r="B10" s="195">
        <f>SUM('0201-06'!B10+'0207'!B10+'0208'!B10+'0209'!B10+'0210'!B10+'0211'!B10+'0212'!B10)</f>
        <v>202944621</v>
      </c>
      <c r="C10" s="195">
        <f>SUM('0201-06'!C10+'0207'!C10+'0208'!C10+'0209'!C10+'0210'!C10+'0211'!C10+'0212'!C10)</f>
        <v>188796630</v>
      </c>
      <c r="D10" s="177">
        <f t="shared" si="0"/>
        <v>1.0749377306152128</v>
      </c>
      <c r="E10" s="195">
        <f>SUM('0201-06'!E10+'0207'!E10+'0208'!E10+'0209'!E10+'0210'!E10+'0211'!E10+'0212'!E10)</f>
        <v>0</v>
      </c>
      <c r="F10" s="195">
        <f>SUM('0201-06'!F10+'0207'!F10+'0208'!F10+'0209'!F10+'0210'!F10+'0211'!F10+'0212'!F10)</f>
        <v>0</v>
      </c>
      <c r="G10" s="197" t="s">
        <v>221</v>
      </c>
      <c r="H10" s="195">
        <f>SUM('0201-06'!H10+'0207'!H10+'0208'!H10+'0209'!H10+'0210'!H10+'0211'!H10+'0212'!H10)</f>
        <v>6559324</v>
      </c>
      <c r="I10" s="195">
        <f>SUM('0201-06'!I10+'0207'!I10+'0208'!I10+'0209'!I10+'0210'!I10+'0211'!I10+'0212'!I10)</f>
        <v>5346686</v>
      </c>
      <c r="J10" s="177">
        <f t="shared" si="2"/>
        <v>1.226801798347612</v>
      </c>
      <c r="K10" s="195">
        <f>SUM('0201-06'!K10+'0207'!K10+'0208'!K10+'0209'!K10+'0210'!K10+'0211'!K10+'0212'!K10)</f>
        <v>209503945</v>
      </c>
      <c r="L10" s="195">
        <f>SUM('0201-06'!L10+'0207'!L10+'0208'!L10+'0209'!L10+'0210'!L10+'0211'!L10+'0212'!L10)</f>
        <v>194143316</v>
      </c>
      <c r="M10" s="177">
        <f t="shared" si="3"/>
        <v>1.0791200506743173</v>
      </c>
      <c r="N10" s="192"/>
      <c r="O10" s="182"/>
      <c r="P10" s="182"/>
      <c r="Q10" s="182"/>
    </row>
    <row r="11" spans="1:17" s="193" customFormat="1" ht="16.5" customHeight="1">
      <c r="A11" s="194" t="s">
        <v>293</v>
      </c>
      <c r="B11" s="195">
        <f>SUM('0201-06'!B11+'0207'!B11+'0208'!B11+'0209'!B11+'0210'!B11+'0211'!B11+'0212'!B11)</f>
        <v>110375378</v>
      </c>
      <c r="C11" s="195">
        <f>SUM('0201-06'!C11+'0207'!C11+'0208'!C11+'0209'!C11+'0210'!C11+'0211'!C11+'0212'!C11)</f>
        <v>109131407</v>
      </c>
      <c r="D11" s="177">
        <f t="shared" si="0"/>
        <v>1.0113988359006496</v>
      </c>
      <c r="E11" s="195">
        <f>SUM('0201-06'!E11+'0207'!E11+'0208'!E11+'0209'!E11+'0210'!E11+'0211'!E11+'0212'!E11)</f>
        <v>971500</v>
      </c>
      <c r="F11" s="195">
        <f>SUM('0201-06'!F11+'0207'!F11+'0208'!F11+'0209'!F11+'0210'!F11+'0211'!F11+'0212'!F11)</f>
        <v>630204</v>
      </c>
      <c r="G11" s="177">
        <f>SUM(E11/F11)</f>
        <v>1.5415643188554817</v>
      </c>
      <c r="H11" s="195">
        <f>SUM('0201-06'!H11+'0207'!H11+'0208'!H11+'0209'!H11+'0210'!H11+'0211'!H11+'0212'!H11)</f>
        <v>52952436</v>
      </c>
      <c r="I11" s="195">
        <f>SUM('0201-06'!I11+'0207'!I11+'0208'!I11+'0209'!I11+'0210'!I11+'0211'!I11+'0212'!I11)</f>
        <v>54765190</v>
      </c>
      <c r="J11" s="177">
        <f t="shared" si="2"/>
        <v>0.9668995213930601</v>
      </c>
      <c r="K11" s="195">
        <f>SUM('0201-06'!K11+'0207'!K11+'0208'!K11+'0209'!K11+'0210'!K11+'0211'!K11+'0212'!K11)</f>
        <v>164299314</v>
      </c>
      <c r="L11" s="195">
        <f>SUM('0201-06'!L11+'0207'!L11+'0208'!L11+'0209'!L11+'0210'!L11+'0211'!L11+'0212'!L11)</f>
        <v>164526801</v>
      </c>
      <c r="M11" s="177">
        <f t="shared" si="3"/>
        <v>0.9986173255748162</v>
      </c>
      <c r="N11" s="192"/>
      <c r="O11" s="182"/>
      <c r="P11" s="182"/>
      <c r="Q11" s="182"/>
    </row>
    <row r="12" spans="1:17" s="193" customFormat="1" ht="16.5" customHeight="1">
      <c r="A12" s="194" t="s">
        <v>153</v>
      </c>
      <c r="B12" s="195">
        <f>SUM('0201-06'!B12+'0207'!B12+'0208'!B12+'0209'!B12+'0210'!B12+'0211'!B12+'0212'!B12)</f>
        <v>30365393</v>
      </c>
      <c r="C12" s="195">
        <f>SUM('0201-06'!C12+'0207'!C12+'0208'!C12+'0209'!C12+'0210'!C12+'0211'!C12+'0212'!C12)</f>
        <v>30355219</v>
      </c>
      <c r="D12" s="177">
        <f t="shared" si="0"/>
        <v>1.0003351647701832</v>
      </c>
      <c r="E12" s="195">
        <f>SUM('0201-06'!E12+'0207'!E12+'0208'!E12+'0209'!E12+'0210'!E12+'0211'!E12+'0212'!E12)</f>
        <v>175078</v>
      </c>
      <c r="F12" s="195">
        <f>SUM('0201-06'!F12+'0207'!F12+'0208'!F12+'0209'!F12+'0210'!F12+'0211'!F12+'0212'!F12)</f>
        <v>184146</v>
      </c>
      <c r="G12" s="177">
        <f>SUM(E12/F12)</f>
        <v>0.9507564649788754</v>
      </c>
      <c r="H12" s="195">
        <f>SUM('0201-06'!H12+'0207'!H12+'0208'!H12+'0209'!H12+'0210'!H12+'0211'!H12+'0212'!H12)</f>
        <v>93647852</v>
      </c>
      <c r="I12" s="195">
        <f>SUM('0201-06'!I12+'0207'!I12+'0208'!I12+'0209'!I12+'0210'!I12+'0211'!I12+'0212'!I12)</f>
        <v>99186068</v>
      </c>
      <c r="J12" s="177">
        <f t="shared" si="2"/>
        <v>0.9441633677826607</v>
      </c>
      <c r="K12" s="195">
        <f>SUM('0201-06'!K12+'0207'!K12+'0208'!K12+'0209'!K12+'0210'!K12+'0211'!K12+'0212'!K12)</f>
        <v>124188323</v>
      </c>
      <c r="L12" s="195">
        <f>SUM('0201-06'!L12+'0207'!L12+'0208'!L12+'0209'!L12+'0210'!L12+'0211'!L12+'0212'!L12)</f>
        <v>129725433</v>
      </c>
      <c r="M12" s="177">
        <f t="shared" si="3"/>
        <v>0.9573166967189849</v>
      </c>
      <c r="N12" s="192"/>
      <c r="O12" s="182"/>
      <c r="P12" s="182"/>
      <c r="Q12" s="182"/>
    </row>
    <row r="13" spans="1:17" s="193" customFormat="1" ht="16.5" customHeight="1">
      <c r="A13" s="194" t="s">
        <v>222</v>
      </c>
      <c r="B13" s="195">
        <f>SUM('0201-06'!B13+'0207'!B13+'0208'!B13+'0209'!B13+'0210'!B13+'0211'!B13+'0212'!B13)</f>
        <v>20860732</v>
      </c>
      <c r="C13" s="195">
        <f>SUM('0201-06'!C13+'0207'!C13+'0208'!C13+'0209'!C13+'0210'!C13+'0211'!C13+'0212'!C13)</f>
        <v>21048356</v>
      </c>
      <c r="D13" s="177">
        <f t="shared" si="0"/>
        <v>0.9910860496658266</v>
      </c>
      <c r="E13" s="195">
        <f>SUM('0201-06'!E13+'0207'!E13+'0208'!E13+'0209'!E13+'0210'!E13+'0211'!E13+'0212'!E13)</f>
        <v>391035</v>
      </c>
      <c r="F13" s="195">
        <f>SUM('0201-06'!F13+'0207'!F13+'0208'!F13+'0209'!F13+'0210'!F13+'0211'!F13+'0212'!F13)</f>
        <v>308346</v>
      </c>
      <c r="G13" s="177">
        <f>SUM(E13/F13)</f>
        <v>1.268169523846588</v>
      </c>
      <c r="H13" s="195">
        <f>SUM('0201-06'!H13+'0207'!H13+'0208'!H13+'0209'!H13+'0210'!H13+'0211'!H13+'0212'!H13)</f>
        <v>96936449</v>
      </c>
      <c r="I13" s="195">
        <f>SUM('0201-06'!I13+'0207'!I13+'0208'!I13+'0209'!I13+'0210'!I13+'0211'!I13+'0212'!I13)</f>
        <v>101772530</v>
      </c>
      <c r="J13" s="177">
        <f t="shared" si="2"/>
        <v>0.952481470196329</v>
      </c>
      <c r="K13" s="195">
        <f>SUM('0201-06'!K13+'0207'!K13+'0208'!K13+'0209'!K13+'0210'!K13+'0211'!K13+'0212'!K13)</f>
        <v>118188216</v>
      </c>
      <c r="L13" s="195">
        <f>SUM('0201-06'!L13+'0207'!L13+'0208'!L13+'0209'!L13+'0210'!L13+'0211'!L13+'0212'!L13)</f>
        <v>123129232</v>
      </c>
      <c r="M13" s="177">
        <f t="shared" si="3"/>
        <v>0.959871300098745</v>
      </c>
      <c r="N13" s="192"/>
      <c r="O13" s="182"/>
      <c r="P13" s="182"/>
      <c r="Q13" s="182"/>
    </row>
    <row r="14" spans="1:17" s="193" customFormat="1" ht="16.5" customHeight="1">
      <c r="A14" s="194" t="s">
        <v>294</v>
      </c>
      <c r="B14" s="195">
        <f>SUM('0201-06'!B14+'0207'!B14+'0208'!B14+'0209'!B14+'0210'!B14+'0211'!B14+'0212'!B14)</f>
        <v>121557288</v>
      </c>
      <c r="C14" s="195">
        <f>SUM('0201-06'!C14+'0207'!C14+'0208'!C14+'0209'!C14+'0210'!C14+'0211'!C14+'0212'!C14)</f>
        <v>128379145</v>
      </c>
      <c r="D14" s="177">
        <f t="shared" si="0"/>
        <v>0.9468616417409541</v>
      </c>
      <c r="E14" s="195">
        <f>SUM('0201-06'!E14+'0207'!E14+'0208'!E14+'0209'!E14+'0210'!E14+'0211'!E14+'0212'!E14)</f>
        <v>0</v>
      </c>
      <c r="F14" s="195">
        <f>SUM('0201-06'!F14+'0207'!F14+'0208'!F14+'0209'!F14+'0210'!F14+'0211'!F14+'0212'!F14)</f>
        <v>0</v>
      </c>
      <c r="G14" s="197" t="s">
        <v>221</v>
      </c>
      <c r="H14" s="195">
        <f>SUM('0201-06'!H14+'0207'!H14+'0208'!H14+'0209'!H14+'0210'!H14+'0211'!H14+'0212'!H14)</f>
        <v>0</v>
      </c>
      <c r="I14" s="195">
        <f>SUM('0201-06'!I14+'0207'!I14+'0208'!I14+'0209'!I14+'0210'!I14+'0211'!I14+'0212'!I14)</f>
        <v>0</v>
      </c>
      <c r="J14" s="190" t="s">
        <v>215</v>
      </c>
      <c r="K14" s="195">
        <f>SUM('0201-06'!K14+'0207'!K14+'0208'!K14+'0209'!K14+'0210'!K14+'0211'!K14+'0212'!K14)</f>
        <v>121557288</v>
      </c>
      <c r="L14" s="195">
        <f>SUM('0201-06'!L14+'0207'!L14+'0208'!L14+'0209'!L14+'0210'!L14+'0211'!L14+'0212'!L14)</f>
        <v>128379145</v>
      </c>
      <c r="M14" s="177">
        <f t="shared" si="3"/>
        <v>0.9468616417409541</v>
      </c>
      <c r="N14" s="192"/>
      <c r="O14" s="182"/>
      <c r="P14" s="182"/>
      <c r="Q14" s="182"/>
    </row>
    <row r="15" spans="1:17" s="193" customFormat="1" ht="16.5" customHeight="1">
      <c r="A15" s="194" t="s">
        <v>223</v>
      </c>
      <c r="B15" s="195">
        <f>SUM('0201-06'!B15+'0207'!B15+'0208'!B15+'0209'!B15+'0210'!B15+'0211'!B15+'0212'!B15)</f>
        <v>11030950</v>
      </c>
      <c r="C15" s="195">
        <f>SUM('0201-06'!C15+'0207'!C15+'0208'!C15+'0209'!C15+'0210'!C15+'0211'!C15+'0212'!C15)</f>
        <v>11159598</v>
      </c>
      <c r="D15" s="177">
        <f t="shared" si="0"/>
        <v>0.9884719861772798</v>
      </c>
      <c r="E15" s="195">
        <f>SUM('0201-06'!E15+'0207'!E15+'0208'!E15+'0209'!E15+'0210'!E15+'0211'!E15+'0212'!E15)</f>
        <v>128860</v>
      </c>
      <c r="F15" s="195">
        <f>SUM('0201-06'!F15+'0207'!F15+'0208'!F15+'0209'!F15+'0210'!F15+'0211'!F15+'0212'!F15)</f>
        <v>108024</v>
      </c>
      <c r="G15" s="177">
        <f>SUM(E15/F15)</f>
        <v>1.1928830630230318</v>
      </c>
      <c r="H15" s="195">
        <f>SUM('0201-06'!H15+'0207'!H15+'0208'!H15+'0209'!H15+'0210'!H15+'0211'!H15+'0212'!H15)</f>
        <v>79376657</v>
      </c>
      <c r="I15" s="195">
        <f>SUM('0201-06'!I15+'0207'!I15+'0208'!I15+'0209'!I15+'0210'!I15+'0211'!I15+'0212'!I15)</f>
        <v>76240079</v>
      </c>
      <c r="J15" s="177">
        <f aca="true" t="shared" si="4" ref="J15:J20">SUM(H15/I15)</f>
        <v>1.0411408020707849</v>
      </c>
      <c r="K15" s="195">
        <f>SUM('0201-06'!K15+'0207'!K15+'0208'!K15+'0209'!K15+'0210'!K15+'0211'!K15+'0212'!K15)</f>
        <v>90536467</v>
      </c>
      <c r="L15" s="195">
        <f>SUM('0201-06'!L15+'0207'!L15+'0208'!L15+'0209'!L15+'0210'!L15+'0211'!L15+'0212'!L15)</f>
        <v>87507701</v>
      </c>
      <c r="M15" s="177">
        <f t="shared" si="3"/>
        <v>1.0346114223707008</v>
      </c>
      <c r="N15" s="192"/>
      <c r="O15" s="182"/>
      <c r="P15" s="182"/>
      <c r="Q15" s="182"/>
    </row>
    <row r="16" spans="1:17" s="193" customFormat="1" ht="16.5" customHeight="1">
      <c r="A16" s="194" t="s">
        <v>6</v>
      </c>
      <c r="B16" s="195">
        <f>SUM('0201-06'!B16+'0207'!B16+'0208'!B16+'0209'!B16+'0210'!B16+'0211'!B16+'0212'!B16)</f>
        <v>32081478</v>
      </c>
      <c r="C16" s="195">
        <f>SUM('0201-06'!C16+'0207'!C16+'0208'!C16+'0209'!C16+'0210'!C16+'0211'!C16+'0212'!C16)</f>
        <v>33668691</v>
      </c>
      <c r="D16" s="177">
        <f t="shared" si="0"/>
        <v>0.9528578940000965</v>
      </c>
      <c r="E16" s="195">
        <f>SUM('0201-06'!E16+'0207'!E16+'0208'!E16+'0209'!E16+'0210'!E16+'0211'!E16+'0212'!E16)</f>
        <v>1112404</v>
      </c>
      <c r="F16" s="195">
        <f>SUM('0201-06'!F16+'0207'!F16+'0208'!F16+'0209'!F16+'0210'!F16+'0211'!F16+'0212'!F16)</f>
        <v>1135827</v>
      </c>
      <c r="G16" s="177">
        <f>SUM(E16/F16)</f>
        <v>0.9793780214768623</v>
      </c>
      <c r="H16" s="195">
        <f>SUM('0201-06'!H16+'0207'!H16+'0208'!H16+'0209'!H16+'0210'!H16+'0211'!H16+'0212'!H16)</f>
        <v>51121586</v>
      </c>
      <c r="I16" s="195">
        <f>SUM('0201-06'!I16+'0207'!I16+'0208'!I16+'0209'!I16+'0210'!I16+'0211'!I16+'0212'!I16)</f>
        <v>48269780</v>
      </c>
      <c r="J16" s="177">
        <f t="shared" si="4"/>
        <v>1.0590805675932229</v>
      </c>
      <c r="K16" s="195">
        <f>SUM('0201-06'!K16+'0207'!K16+'0208'!K16+'0209'!K16+'0210'!K16+'0211'!K16+'0212'!K16)</f>
        <v>84315468</v>
      </c>
      <c r="L16" s="195">
        <f>SUM('0201-06'!L16+'0207'!L16+'0208'!L16+'0209'!L16+'0210'!L16+'0211'!L16+'0212'!L16)</f>
        <v>83074298</v>
      </c>
      <c r="M16" s="177">
        <f t="shared" si="3"/>
        <v>1.0149404813508023</v>
      </c>
      <c r="N16" s="192"/>
      <c r="O16" s="182"/>
      <c r="P16" s="182"/>
      <c r="Q16" s="182"/>
    </row>
    <row r="17" spans="1:17" s="193" customFormat="1" ht="16.5" customHeight="1">
      <c r="A17" s="194" t="s">
        <v>224</v>
      </c>
      <c r="B17" s="195">
        <f>SUM('0201-06'!B17+'0207'!B17+'0208'!B17+'0209'!B17+'0210'!B17+'0211'!B17+'0212'!B17)</f>
        <v>20138587</v>
      </c>
      <c r="C17" s="195">
        <f>SUM('0201-06'!C17+'0207'!C17+'0208'!C17+'0209'!C17+'0210'!C17+'0211'!C17+'0212'!C17)</f>
        <v>18081670</v>
      </c>
      <c r="D17" s="177">
        <f t="shared" si="0"/>
        <v>1.113757025761448</v>
      </c>
      <c r="E17" s="195">
        <f>SUM('0201-06'!E17+'0207'!E17+'0208'!E17+'0209'!E17+'0210'!E17+'0211'!E17+'0212'!E17)</f>
        <v>0</v>
      </c>
      <c r="F17" s="195">
        <f>SUM('0201-06'!F17+'0207'!F17+'0208'!F17+'0209'!F17+'0210'!F17+'0211'!F17+'0212'!F17)</f>
        <v>0</v>
      </c>
      <c r="G17" s="197" t="s">
        <v>225</v>
      </c>
      <c r="H17" s="195">
        <f>SUM('0201-06'!H17+'0207'!H17+'0208'!H17+'0209'!H17+'0210'!H17+'0211'!H17+'0212'!H17)</f>
        <v>67620503</v>
      </c>
      <c r="I17" s="195">
        <f>SUM('0201-06'!I17+'0207'!I17+'0208'!I17+'0209'!I17+'0210'!I17+'0211'!I17+'0212'!I17)</f>
        <v>62268658</v>
      </c>
      <c r="J17" s="177">
        <f t="shared" si="4"/>
        <v>1.0859476528304175</v>
      </c>
      <c r="K17" s="195">
        <f>SUM('0201-06'!K17+'0207'!K17+'0208'!K17+'0209'!K17+'0210'!K17+'0211'!K17+'0212'!K17)</f>
        <v>87759090</v>
      </c>
      <c r="L17" s="195">
        <f>SUM('0201-06'!L17+'0207'!L17+'0208'!L17+'0209'!L17+'0210'!L17+'0211'!L17+'0212'!L17)</f>
        <v>80350328</v>
      </c>
      <c r="M17" s="177">
        <f t="shared" si="3"/>
        <v>1.0922057468141262</v>
      </c>
      <c r="N17" s="192"/>
      <c r="O17" s="182"/>
      <c r="P17" s="182"/>
      <c r="Q17" s="182"/>
    </row>
    <row r="18" spans="1:17" s="193" customFormat="1" ht="16.5" customHeight="1">
      <c r="A18" s="194" t="s">
        <v>155</v>
      </c>
      <c r="B18" s="195">
        <f>SUM('0201-06'!B18+'0207'!B18+'0208'!B18+'0209'!B18+'0210'!B18+'0211'!B18+'0212'!B18)</f>
        <v>4562246</v>
      </c>
      <c r="C18" s="195">
        <f>SUM('0201-06'!C18+'0207'!C18+'0208'!C18+'0209'!C18+'0210'!C18+'0211'!C18+'0212'!C18)</f>
        <v>4731289</v>
      </c>
      <c r="D18" s="177">
        <f t="shared" si="0"/>
        <v>0.964271258847219</v>
      </c>
      <c r="E18" s="195">
        <f>SUM('0201-06'!E18+'0207'!E18+'0208'!E18+'0209'!E18+'0210'!E18+'0211'!E18+'0212'!E18)</f>
        <v>0</v>
      </c>
      <c r="F18" s="195">
        <f>SUM('0201-06'!F18+'0207'!F18+'0208'!F18+'0209'!F18+'0210'!F18+'0211'!F18+'0212'!F18)</f>
        <v>0</v>
      </c>
      <c r="G18" s="197" t="s">
        <v>226</v>
      </c>
      <c r="H18" s="195">
        <f>SUM('0201-06'!H18+'0207'!H18+'0208'!H18+'0209'!H18+'0210'!H18+'0211'!H18+'0212'!H18)</f>
        <v>72863137</v>
      </c>
      <c r="I18" s="195">
        <f>SUM('0201-06'!I18+'0207'!I18+'0208'!I18+'0209'!I18+'0210'!I18+'0211'!I18+'0212'!I18)</f>
        <v>69086145</v>
      </c>
      <c r="J18" s="177">
        <f t="shared" si="4"/>
        <v>1.0546707592383393</v>
      </c>
      <c r="K18" s="195">
        <f>SUM('0201-06'!K18+'0207'!K18+'0208'!K18+'0209'!K18+'0210'!K18+'0211'!K18+'0212'!K18)</f>
        <v>77425383</v>
      </c>
      <c r="L18" s="195">
        <f>SUM('0201-06'!L18+'0207'!L18+'0208'!L18+'0209'!L18+'0210'!L18+'0211'!L18+'0212'!L18)</f>
        <v>73817434</v>
      </c>
      <c r="M18" s="177">
        <f t="shared" si="3"/>
        <v>1.048876651550906</v>
      </c>
      <c r="N18" s="192"/>
      <c r="O18" s="182"/>
      <c r="P18" s="182"/>
      <c r="Q18" s="182"/>
    </row>
    <row r="19" spans="1:17" s="193" customFormat="1" ht="16.5" customHeight="1">
      <c r="A19" s="194" t="s">
        <v>227</v>
      </c>
      <c r="B19" s="195">
        <f>SUM('0201-06'!B19+'0207'!B19+'0208'!B19+'0209'!B19+'0210'!B19+'0211'!B19+'0212'!B19)</f>
        <v>717735</v>
      </c>
      <c r="C19" s="195">
        <f>SUM('0201-06'!C19+'0207'!C19+'0208'!C19+'0209'!C19+'0210'!C19+'0211'!C19+'0212'!C19)</f>
        <v>857811</v>
      </c>
      <c r="D19" s="177">
        <f t="shared" si="0"/>
        <v>0.8367052882278264</v>
      </c>
      <c r="E19" s="195">
        <f>SUM('0201-06'!E19+'0207'!E19+'0208'!E19+'0209'!E19+'0210'!E19+'0211'!E19+'0212'!E19)</f>
        <v>639347</v>
      </c>
      <c r="F19" s="195">
        <f>SUM('0201-06'!F19+'0207'!F19+'0208'!F19+'0209'!F19+'0210'!F19+'0211'!F19+'0212'!F19)</f>
        <v>384536</v>
      </c>
      <c r="G19" s="177">
        <f>SUM(E19/F19)</f>
        <v>1.6626453700043688</v>
      </c>
      <c r="H19" s="195">
        <f>SUM('0201-06'!H19+'0207'!H19+'0208'!H19+'0209'!H19+'0210'!H19+'0211'!H19+'0212'!H19)</f>
        <v>72300181</v>
      </c>
      <c r="I19" s="195">
        <f>SUM('0201-06'!I19+'0207'!I19+'0208'!I19+'0209'!I19+'0210'!I19+'0211'!I19+'0212'!I19)</f>
        <v>71348575</v>
      </c>
      <c r="J19" s="177">
        <f t="shared" si="4"/>
        <v>1.0133374212449233</v>
      </c>
      <c r="K19" s="195">
        <f>SUM('0201-06'!K19+'0207'!K19+'0208'!K19+'0209'!K19+'0210'!K19+'0211'!K19+'0212'!K19)</f>
        <v>73657263</v>
      </c>
      <c r="L19" s="195">
        <f>SUM('0201-06'!L19+'0207'!L19+'0208'!L19+'0209'!L19+'0210'!L19+'0211'!L19+'0212'!L19)</f>
        <v>72590922</v>
      </c>
      <c r="M19" s="177">
        <f t="shared" si="3"/>
        <v>1.0146897293851702</v>
      </c>
      <c r="N19" s="192"/>
      <c r="O19" s="182"/>
      <c r="P19" s="182"/>
      <c r="Q19" s="182"/>
    </row>
    <row r="20" spans="1:17" s="193" customFormat="1" ht="16.5" customHeight="1">
      <c r="A20" s="194" t="s">
        <v>7</v>
      </c>
      <c r="B20" s="195">
        <f>SUM('0201-06'!B20+'0207'!B20+'0208'!B20+'0209'!B20+'0210'!B20+'0211'!B20+'0212'!B20)</f>
        <v>24221690</v>
      </c>
      <c r="C20" s="195">
        <f>SUM('0201-06'!C20+'0207'!C20+'0208'!C20+'0209'!C20+'0210'!C20+'0211'!C20+'0212'!C20)</f>
        <v>24731160</v>
      </c>
      <c r="D20" s="177">
        <f t="shared" si="0"/>
        <v>0.9793996723162197</v>
      </c>
      <c r="E20" s="195">
        <f>SUM('0201-06'!E20+'0207'!E20+'0208'!E20+'0209'!E20+'0210'!E20+'0211'!E20+'0212'!E20)</f>
        <v>71060</v>
      </c>
      <c r="F20" s="195">
        <f>SUM('0201-06'!F20+'0207'!F20+'0208'!F20+'0209'!F20+'0210'!F20+'0211'!F20+'0212'!F20)</f>
        <v>100435</v>
      </c>
      <c r="G20" s="198">
        <f>SUM(E20/F20)</f>
        <v>0.7075222780903072</v>
      </c>
      <c r="H20" s="195">
        <f>SUM('0201-06'!H20+'0207'!H20+'0208'!H20+'0209'!H20+'0210'!H20+'0211'!H20+'0212'!H20)</f>
        <v>40199868</v>
      </c>
      <c r="I20" s="195">
        <f>SUM('0201-06'!I20+'0207'!I20+'0208'!I20+'0209'!I20+'0210'!I20+'0211'!I20+'0212'!I20)</f>
        <v>40450110</v>
      </c>
      <c r="J20" s="177">
        <f t="shared" si="4"/>
        <v>0.993813564413051</v>
      </c>
      <c r="K20" s="195">
        <f>SUM('0201-06'!K20+'0207'!K20+'0208'!K20+'0209'!K20+'0210'!K20+'0211'!K20+'0212'!K20)</f>
        <v>64492618</v>
      </c>
      <c r="L20" s="195">
        <f>SUM('0201-06'!L20+'0207'!L20+'0208'!L20+'0209'!L20+'0210'!L20+'0211'!L20+'0212'!L20)</f>
        <v>65281705</v>
      </c>
      <c r="M20" s="177">
        <f t="shared" si="3"/>
        <v>0.9879125859228095</v>
      </c>
      <c r="N20" s="192"/>
      <c r="O20" s="182"/>
      <c r="P20" s="182"/>
      <c r="Q20" s="182"/>
    </row>
    <row r="21" spans="1:17" s="193" customFormat="1" ht="16.5" customHeight="1">
      <c r="A21" s="194" t="s">
        <v>228</v>
      </c>
      <c r="B21" s="195">
        <f>SUM('0201-06'!B21+'0207'!B21+'0208'!B21+'0209'!B21+'0210'!B21+'0211'!B21+'0212'!B21)</f>
        <v>63350952</v>
      </c>
      <c r="C21" s="195">
        <f>SUM('0201-06'!C21+'0207'!C21+'0208'!C21+'0209'!C21+'0210'!C21+'0211'!C21+'0212'!C21)</f>
        <v>62841972</v>
      </c>
      <c r="D21" s="177">
        <f t="shared" si="0"/>
        <v>1.008099363909204</v>
      </c>
      <c r="E21" s="195">
        <f>SUM('0201-06'!E21+'0207'!E21+'0208'!E21+'0209'!E21+'0210'!E21+'0211'!E21+'0212'!E21)</f>
        <v>0</v>
      </c>
      <c r="F21" s="195">
        <f>SUM('0201-06'!F21+'0207'!F21+'0208'!F21+'0209'!F21+'0210'!F21+'0211'!F21+'0212'!F21)</f>
        <v>0</v>
      </c>
      <c r="G21" s="197" t="s">
        <v>225</v>
      </c>
      <c r="H21" s="195">
        <f>SUM('0201-06'!H21+'0207'!H21+'0208'!H21+'0209'!H21+'0210'!H21+'0211'!H21+'0212'!H21)</f>
        <v>0</v>
      </c>
      <c r="I21" s="195">
        <f>SUM('0201-06'!I21+'0207'!I21+'0208'!I21+'0209'!I21+'0210'!I21+'0211'!I21+'0212'!I21)</f>
        <v>0</v>
      </c>
      <c r="J21" s="190" t="s">
        <v>215</v>
      </c>
      <c r="K21" s="195">
        <f>SUM('0201-06'!K21+'0207'!K21+'0208'!K21+'0209'!K21+'0210'!K21+'0211'!K21+'0212'!K21)</f>
        <v>63350952</v>
      </c>
      <c r="L21" s="195">
        <f>SUM('0201-06'!L21+'0207'!L21+'0208'!L21+'0209'!L21+'0210'!L21+'0211'!L21+'0212'!L21)</f>
        <v>62841972</v>
      </c>
      <c r="M21" s="177">
        <f t="shared" si="3"/>
        <v>1.008099363909204</v>
      </c>
      <c r="N21" s="192"/>
      <c r="O21" s="182"/>
      <c r="P21" s="182"/>
      <c r="Q21" s="182"/>
    </row>
    <row r="22" spans="1:17" s="193" customFormat="1" ht="16.5" customHeight="1">
      <c r="A22" s="199" t="s">
        <v>157</v>
      </c>
      <c r="B22" s="195">
        <f>SUM('0201-06'!B22+'0207'!B22+'0208'!B22+'0209'!B22+'0210'!B22+'0211'!B22+'0212'!B22)</f>
        <v>63766486</v>
      </c>
      <c r="C22" s="195">
        <f>SUM('0201-06'!C22+'0207'!C22+'0208'!C22+'0209'!C22+'0210'!C22+'0211'!C22+'0212'!C22)</f>
        <v>63656870</v>
      </c>
      <c r="D22" s="177">
        <f t="shared" si="0"/>
        <v>1.001721982246378</v>
      </c>
      <c r="E22" s="195">
        <f>SUM('0201-06'!E22+'0207'!E22+'0208'!E22+'0209'!E22+'0210'!E22+'0211'!E22+'0212'!E22)</f>
        <v>0</v>
      </c>
      <c r="F22" s="195">
        <f>SUM('0201-06'!F22+'0207'!F22+'0208'!F22+'0209'!F22+'0210'!F22+'0211'!F22+'0212'!F22)</f>
        <v>0</v>
      </c>
      <c r="G22" s="197" t="s">
        <v>229</v>
      </c>
      <c r="H22" s="195">
        <f>SUM('0201-06'!H22+'0207'!H22+'0208'!H22+'0209'!H22+'0210'!H22+'0211'!H22+'0212'!H22)</f>
        <v>0</v>
      </c>
      <c r="I22" s="195">
        <f>SUM('0201-06'!I22+'0207'!I22+'0208'!I22+'0209'!I22+'0210'!I22+'0211'!I22+'0212'!I22)</f>
        <v>0</v>
      </c>
      <c r="J22" s="190" t="s">
        <v>215</v>
      </c>
      <c r="K22" s="195">
        <f>SUM('0201-06'!K22+'0207'!K22+'0208'!K22+'0209'!K22+'0210'!K22+'0211'!K22+'0212'!K22)</f>
        <v>63766486</v>
      </c>
      <c r="L22" s="195">
        <f>SUM('0201-06'!L22+'0207'!L22+'0208'!L22+'0209'!L22+'0210'!L22+'0211'!L22+'0212'!L22)</f>
        <v>63656870</v>
      </c>
      <c r="M22" s="177">
        <f t="shared" si="3"/>
        <v>1.001721982246378</v>
      </c>
      <c r="N22" s="192"/>
      <c r="O22" s="182"/>
      <c r="P22" s="182"/>
      <c r="Q22" s="182"/>
    </row>
    <row r="23" spans="1:17" s="193" customFormat="1" ht="16.5" customHeight="1">
      <c r="A23" s="194" t="s">
        <v>159</v>
      </c>
      <c r="B23" s="195">
        <f>SUM('0201-06'!B23+'0207'!B23+'0208'!B23+'0209'!B23+'0210'!B23+'0211'!B23+'0212'!B23)</f>
        <v>11663396</v>
      </c>
      <c r="C23" s="195">
        <f>SUM('0201-06'!C23+'0207'!C23+'0208'!C23+'0209'!C23+'0210'!C23+'0211'!C23+'0212'!C23)</f>
        <v>11544008</v>
      </c>
      <c r="D23" s="177">
        <f t="shared" si="0"/>
        <v>1.0103419886749905</v>
      </c>
      <c r="E23" s="195">
        <f>SUM('0201-06'!E23+'0207'!E23+'0208'!E23+'0209'!E23+'0210'!E23+'0211'!E23+'0212'!E23)</f>
        <v>110056</v>
      </c>
      <c r="F23" s="195">
        <f>SUM('0201-06'!F23+'0207'!F23+'0208'!F23+'0209'!F23+'0210'!F23+'0211'!F23+'0212'!F23)</f>
        <v>100752</v>
      </c>
      <c r="G23" s="177">
        <f>SUM(E23/F23)</f>
        <v>1.092345561378434</v>
      </c>
      <c r="H23" s="195">
        <f>SUM('0201-06'!H23+'0207'!H23+'0208'!H23+'0209'!H23+'0210'!H23+'0211'!H23+'0212'!H23)</f>
        <v>43798062</v>
      </c>
      <c r="I23" s="195">
        <f>SUM('0201-06'!I23+'0207'!I23+'0208'!I23+'0209'!I23+'0210'!I23+'0211'!I23+'0212'!I23)</f>
        <v>43515323</v>
      </c>
      <c r="J23" s="177">
        <f aca="true" t="shared" si="5" ref="J23:J31">SUM(H23/I23)</f>
        <v>1.0064974583780522</v>
      </c>
      <c r="K23" s="195">
        <f>SUM('0201-06'!K23+'0207'!K23+'0208'!K23+'0209'!K23+'0210'!K23+'0211'!K23+'0212'!K23)</f>
        <v>55571514</v>
      </c>
      <c r="L23" s="195">
        <f>SUM('0201-06'!L23+'0207'!L23+'0208'!L23+'0209'!L23+'0210'!L23+'0211'!L23+'0212'!L23)</f>
        <v>55160083</v>
      </c>
      <c r="M23" s="177">
        <f t="shared" si="3"/>
        <v>1.0074588538962133</v>
      </c>
      <c r="N23" s="192"/>
      <c r="O23" s="182"/>
      <c r="P23" s="182"/>
      <c r="Q23" s="182"/>
    </row>
    <row r="24" spans="1:17" s="193" customFormat="1" ht="16.5" customHeight="1">
      <c r="A24" s="194" t="s">
        <v>106</v>
      </c>
      <c r="B24" s="195">
        <f>SUM('0201-06'!B24+'0207'!B24+'0208'!B24+'0209'!B24+'0210'!B24+'0211'!B24+'0212'!B24)</f>
        <v>12490631</v>
      </c>
      <c r="C24" s="195">
        <f>SUM('0201-06'!C24+'0207'!C24+'0208'!C24+'0209'!C24+'0210'!C24+'0211'!C24+'0212'!C24)</f>
        <v>12784820</v>
      </c>
      <c r="D24" s="177">
        <f t="shared" si="0"/>
        <v>0.9769891949984435</v>
      </c>
      <c r="E24" s="195">
        <f>SUM('0201-06'!E24+'0207'!E24+'0208'!E24+'0209'!E24+'0210'!E24+'0211'!E24+'0212'!E24)</f>
        <v>57822</v>
      </c>
      <c r="F24" s="195">
        <f>SUM('0201-06'!F24+'0207'!F24+'0208'!F24+'0209'!F24+'0210'!F24+'0211'!F24+'0212'!F24)</f>
        <v>13382</v>
      </c>
      <c r="G24" s="177">
        <f>SUM(E24/F24)</f>
        <v>4.320878792407711</v>
      </c>
      <c r="H24" s="195">
        <f>SUM('0201-06'!H24+'0207'!H24+'0208'!H24+'0209'!H24+'0210'!H24+'0211'!H24+'0212'!H24)</f>
        <v>40690850</v>
      </c>
      <c r="I24" s="195">
        <f>SUM('0201-06'!I24+'0207'!I24+'0208'!I24+'0209'!I24+'0210'!I24+'0211'!I24+'0212'!I24)</f>
        <v>43673656</v>
      </c>
      <c r="J24" s="177">
        <f t="shared" si="5"/>
        <v>0.9317023974361112</v>
      </c>
      <c r="K24" s="195">
        <f>SUM('0201-06'!K24+'0207'!K24+'0208'!K24+'0209'!K24+'0210'!K24+'0211'!K24+'0212'!K24)</f>
        <v>53239303</v>
      </c>
      <c r="L24" s="195">
        <f>SUM('0201-06'!L24+'0207'!L24+'0208'!L24+'0209'!L24+'0210'!L24+'0211'!L24+'0212'!L24)</f>
        <v>56471858</v>
      </c>
      <c r="M24" s="177">
        <f t="shared" si="3"/>
        <v>0.9427581256490623</v>
      </c>
      <c r="N24" s="192"/>
      <c r="O24" s="182"/>
      <c r="P24" s="182"/>
      <c r="Q24" s="182"/>
    </row>
    <row r="25" spans="1:17" s="193" customFormat="1" ht="16.5" customHeight="1">
      <c r="A25" s="194" t="s">
        <v>160</v>
      </c>
      <c r="B25" s="195">
        <f>SUM('0201-06'!B25+'0207'!B25+'0208'!B25+'0209'!B25+'0210'!B25+'0211'!B25+'0212'!B25)</f>
        <v>17616545</v>
      </c>
      <c r="C25" s="195">
        <f>SUM('0201-06'!C25+'0207'!C25+'0208'!C25+'0209'!C25+'0210'!C25+'0211'!C25+'0212'!C25)</f>
        <v>16373556</v>
      </c>
      <c r="D25" s="177">
        <f t="shared" si="0"/>
        <v>1.075914419567747</v>
      </c>
      <c r="E25" s="195">
        <f>SUM('0201-06'!E25+'0207'!E25+'0208'!E25+'0209'!E25+'0210'!E25+'0211'!E25+'0212'!E25)</f>
        <v>246974</v>
      </c>
      <c r="F25" s="195">
        <f>SUM('0201-06'!F25+'0207'!F25+'0208'!F25+'0209'!F25+'0210'!F25+'0211'!F25+'0212'!F25)</f>
        <v>189091</v>
      </c>
      <c r="G25" s="197" t="s">
        <v>230</v>
      </c>
      <c r="H25" s="195">
        <f>SUM('0201-06'!H25+'0207'!H25+'0208'!H25+'0209'!H25+'0210'!H25+'0211'!H25+'0212'!H25)</f>
        <v>32170687</v>
      </c>
      <c r="I25" s="195">
        <f>SUM('0201-06'!I25+'0207'!I25+'0208'!I25+'0209'!I25+'0210'!I25+'0211'!I25+'0212'!I25)</f>
        <v>32433959</v>
      </c>
      <c r="J25" s="177">
        <f t="shared" si="5"/>
        <v>0.9918828287351538</v>
      </c>
      <c r="K25" s="195">
        <f>SUM('0201-06'!K25+'0207'!K25+'0208'!K25+'0209'!K25+'0210'!K25+'0211'!K25+'0212'!K25)</f>
        <v>50034206</v>
      </c>
      <c r="L25" s="195">
        <f>SUM('0201-06'!L25+'0207'!L25+'0208'!L25+'0209'!L25+'0210'!L25+'0211'!L25+'0212'!L25)</f>
        <v>48996606</v>
      </c>
      <c r="M25" s="177">
        <f t="shared" si="3"/>
        <v>1.0211769770338786</v>
      </c>
      <c r="N25" s="192"/>
      <c r="O25" s="182"/>
      <c r="P25" s="182"/>
      <c r="Q25" s="182"/>
    </row>
    <row r="26" spans="1:17" s="193" customFormat="1" ht="16.5" customHeight="1">
      <c r="A26" s="199" t="s">
        <v>112</v>
      </c>
      <c r="B26" s="195">
        <f>SUM('0201-06'!B26+'0207'!B26+'0208'!B26+'0209'!B26+'0210'!B26+'0211'!B26+'0212'!B26)</f>
        <v>9384322</v>
      </c>
      <c r="C26" s="195">
        <f>SUM('0201-06'!C26+'0207'!C26+'0208'!C26+'0209'!C26+'0210'!C26+'0211'!C26+'0212'!C26)</f>
        <v>8483093</v>
      </c>
      <c r="D26" s="177">
        <f t="shared" si="0"/>
        <v>1.1062382553156025</v>
      </c>
      <c r="E26" s="195">
        <f>SUM('0201-06'!E26+'0207'!E26+'0208'!E26+'0209'!E26+'0210'!E26+'0211'!E26+'0212'!E26)</f>
        <v>0</v>
      </c>
      <c r="F26" s="195">
        <f>SUM('0201-06'!F26+'0207'!F26+'0208'!F26+'0209'!F26+'0210'!F26+'0211'!F26+'0212'!F26)</f>
        <v>0</v>
      </c>
      <c r="G26" s="197" t="s">
        <v>230</v>
      </c>
      <c r="H26" s="195">
        <f>SUM('0201-06'!H26+'0207'!H26+'0208'!H26+'0209'!H26+'0210'!H26+'0211'!H26+'0212'!H26)</f>
        <v>38422737</v>
      </c>
      <c r="I26" s="195">
        <f>SUM('0201-06'!I26+'0207'!I26+'0208'!I26+'0209'!I26+'0210'!I26+'0211'!I26+'0212'!I26)</f>
        <v>37507560</v>
      </c>
      <c r="J26" s="177">
        <f t="shared" si="5"/>
        <v>1.0243998010001183</v>
      </c>
      <c r="K26" s="195">
        <f>SUM('0201-06'!K26+'0207'!K26+'0208'!K26+'0209'!K26+'0210'!K26+'0211'!K26+'0212'!K26)</f>
        <v>47807059</v>
      </c>
      <c r="L26" s="195">
        <f>SUM('0201-06'!L26+'0207'!L26+'0208'!L26+'0209'!L26+'0210'!L26+'0211'!L26+'0212'!L26)</f>
        <v>45990653</v>
      </c>
      <c r="M26" s="177">
        <f t="shared" si="3"/>
        <v>1.0394951121916012</v>
      </c>
      <c r="N26" s="192"/>
      <c r="O26" s="182"/>
      <c r="P26" s="182"/>
      <c r="Q26" s="182"/>
    </row>
    <row r="27" spans="1:17" s="193" customFormat="1" ht="16.5" customHeight="1">
      <c r="A27" s="199" t="s">
        <v>231</v>
      </c>
      <c r="B27" s="195">
        <f>SUM('0201-06'!B27+'0207'!B27+'0208'!B27+'0209'!B27+'0210'!B27+'0211'!B27+'0212'!B27)</f>
        <v>43658711</v>
      </c>
      <c r="C27" s="195">
        <f>SUM('0201-06'!C27+'0207'!C27+'0208'!C27+'0209'!C27+'0210'!C27+'0211'!C27+'0212'!C27)</f>
        <v>43322968</v>
      </c>
      <c r="D27" s="177">
        <f t="shared" si="0"/>
        <v>1.007749769129391</v>
      </c>
      <c r="E27" s="195">
        <f>SUM('0201-06'!E27+'0207'!E27+'0208'!E27+'0209'!E27+'0210'!E27+'0211'!E27+'0212'!E27)</f>
        <v>0</v>
      </c>
      <c r="F27" s="195">
        <f>SUM('0201-06'!F27+'0207'!F27+'0208'!F27+'0209'!F27+'0210'!F27+'0211'!F27+'0212'!F27)</f>
        <v>0</v>
      </c>
      <c r="G27" s="197" t="s">
        <v>232</v>
      </c>
      <c r="H27" s="195">
        <f>SUM('0201-06'!H27+'0207'!H27+'0208'!H27+'0209'!H27+'0210'!H27+'0211'!H27+'0212'!H27)</f>
        <v>4216191</v>
      </c>
      <c r="I27" s="195">
        <f>SUM('0201-06'!I27+'0207'!I27+'0208'!I27+'0209'!I27+'0210'!I27+'0211'!I27+'0212'!I27)</f>
        <v>4173037</v>
      </c>
      <c r="J27" s="177">
        <f t="shared" si="5"/>
        <v>1.0103411496231642</v>
      </c>
      <c r="K27" s="195">
        <f>SUM('0201-06'!K27+'0207'!K27+'0208'!K27+'0209'!K27+'0210'!K27+'0211'!K27+'0212'!K27)</f>
        <v>47874902</v>
      </c>
      <c r="L27" s="195">
        <f>SUM('0201-06'!L27+'0207'!L27+'0208'!L27+'0209'!L27+'0210'!L27+'0211'!L27+'0212'!L27)</f>
        <v>47496005</v>
      </c>
      <c r="M27" s="177">
        <f t="shared" si="3"/>
        <v>1.007977449892891</v>
      </c>
      <c r="N27" s="192"/>
      <c r="O27" s="182"/>
      <c r="P27" s="182"/>
      <c r="Q27" s="182"/>
    </row>
    <row r="28" spans="1:17" s="193" customFormat="1" ht="16.5" customHeight="1" thickBot="1">
      <c r="A28" s="200" t="s">
        <v>216</v>
      </c>
      <c r="B28" s="201">
        <f>SUM('0201-06'!B28+'0207'!B28+'0208'!B28+'0209'!B28+'0210'!B28+'0211'!B28+'0212'!B28)</f>
        <v>1640994</v>
      </c>
      <c r="C28" s="201">
        <f>SUM('0201-06'!C28+'0207'!C28+'0208'!C28+'0209'!C28+'0210'!C28+'0211'!C28+'0212'!C28)</f>
        <v>2169842</v>
      </c>
      <c r="D28" s="160">
        <f t="shared" si="0"/>
        <v>0.7562734982547117</v>
      </c>
      <c r="E28" s="201">
        <f>SUM('0201-06'!E28+'0207'!E28+'0208'!E28+'0209'!E28+'0210'!E28+'0211'!E28+'0212'!E28)</f>
        <v>454229</v>
      </c>
      <c r="F28" s="201">
        <f>SUM('0201-06'!F28+'0207'!F28+'0208'!F28+'0209'!F28+'0210'!F28+'0211'!F28+'0212'!F28)</f>
        <v>789259</v>
      </c>
      <c r="G28" s="160">
        <f>SUM(E28/F28)</f>
        <v>0.5755132345655862</v>
      </c>
      <c r="H28" s="201">
        <f>SUM('0201-06'!H28+'0207'!H28+'0208'!H28+'0209'!H28+'0210'!H28+'0211'!H28+'0212'!H28)</f>
        <v>44089617</v>
      </c>
      <c r="I28" s="201">
        <f>SUM('0201-06'!I28+'0207'!I28+'0208'!I28+'0209'!I28+'0210'!I28+'0211'!I28+'0212'!I28)</f>
        <v>42169003</v>
      </c>
      <c r="J28" s="160">
        <f t="shared" si="5"/>
        <v>1.0455456345505727</v>
      </c>
      <c r="K28" s="201">
        <f>SUM('0201-06'!K28+'0207'!K28+'0208'!K28+'0209'!K28+'0210'!K28+'0211'!K28+'0212'!K28)</f>
        <v>46184840</v>
      </c>
      <c r="L28" s="201">
        <f>SUM('0201-06'!L28+'0207'!L28+'0208'!L28+'0209'!L28+'0210'!L28+'0211'!L28+'0212'!L28)</f>
        <v>45128104</v>
      </c>
      <c r="M28" s="160">
        <f t="shared" si="3"/>
        <v>1.0234163615648466</v>
      </c>
      <c r="N28" s="192"/>
      <c r="O28" s="182"/>
      <c r="P28" s="182"/>
      <c r="Q28" s="182"/>
    </row>
    <row r="29" spans="1:17" s="193" customFormat="1" ht="18.75" customHeight="1" thickBot="1">
      <c r="A29" s="203" t="s">
        <v>191</v>
      </c>
      <c r="B29" s="230">
        <f>SUM('0201-06'!B29+'0207'!B29+'0208'!B29+'0209'!B29+'0210'!B29+'0211'!B29+'0212'!B29)</f>
        <v>1925355245</v>
      </c>
      <c r="C29" s="230">
        <f>SUM('0201-06'!C29+'0207'!C29+'0208'!C29+'0209'!C29+'0210'!C29+'0211'!C29+'0212'!C29)</f>
        <v>1891642828</v>
      </c>
      <c r="D29" s="206">
        <f t="shared" si="0"/>
        <v>1.0178217666152354</v>
      </c>
      <c r="E29" s="230">
        <f>SUM('0201-06'!E29+'0207'!E29+'0208'!E29+'0209'!E29+'0210'!E29+'0211'!E29+'0212'!E29)</f>
        <v>33949922</v>
      </c>
      <c r="F29" s="230">
        <f>SUM('0201-06'!F29+'0207'!F29+'0208'!F29+'0209'!F29+'0210'!F29+'0211'!F29+'0212'!F29)</f>
        <v>27750785</v>
      </c>
      <c r="G29" s="206">
        <f>SUM(E29/F29)</f>
        <v>1.223386005116612</v>
      </c>
      <c r="H29" s="230">
        <f>SUM('0201-06'!H29+'0207'!H29+'0208'!H29+'0209'!H29+'0210'!H29+'0211'!H29+'0212'!H29)</f>
        <v>2964677681</v>
      </c>
      <c r="I29" s="230">
        <f>SUM('0201-06'!I29+'0207'!I29+'0208'!I29+'0209'!I29+'0210'!I29+'0211'!I29+'0212'!I29)</f>
        <v>2988478278</v>
      </c>
      <c r="J29" s="206">
        <f t="shared" si="5"/>
        <v>0.9920358808778331</v>
      </c>
      <c r="K29" s="230">
        <f>SUM('0201-06'!K29+'0207'!K29+'0208'!K29+'0209'!K29+'0210'!K29+'0211'!K29+'0212'!K29)</f>
        <v>4923982848</v>
      </c>
      <c r="L29" s="230">
        <f>SUM('0201-06'!L29+'0207'!L29+'0208'!L29+'0209'!L29+'0210'!L29+'0211'!L29+'0212'!L29)</f>
        <v>4907871891</v>
      </c>
      <c r="M29" s="207">
        <f t="shared" si="3"/>
        <v>1.0032826767604803</v>
      </c>
      <c r="N29" s="192"/>
      <c r="O29" s="182"/>
      <c r="P29" s="182"/>
      <c r="Q29" s="182"/>
    </row>
    <row r="30" spans="1:17" s="193" customFormat="1" ht="16.5" customHeight="1">
      <c r="A30" s="208" t="s">
        <v>164</v>
      </c>
      <c r="B30" s="158">
        <f>SUM('0201-06'!B30+'0207'!B30+'0208'!B30+'0209'!B30+'0210'!B30+'0211'!B30+'0212'!B30)</f>
        <v>4832108</v>
      </c>
      <c r="C30" s="158">
        <f>SUM('0201-06'!C30+'0207'!C30+'0208'!C30+'0209'!C30+'0210'!C30+'0211'!C30+'0212'!C30)</f>
        <v>5353775</v>
      </c>
      <c r="D30" s="172">
        <f t="shared" si="0"/>
        <v>0.902560903287867</v>
      </c>
      <c r="E30" s="209">
        <f>SUM('0201-06'!E30+'0207'!E30+'0208'!E30+'0209'!E30+'0210'!E30+'0211'!E30+'0212'!E30)</f>
        <v>0</v>
      </c>
      <c r="F30" s="209">
        <f>SUM('0201-06'!F30+'0207'!F30+'0208'!F30+'0209'!F30+'0210'!F30+'0211'!F30+'0212'!F30)</f>
        <v>0</v>
      </c>
      <c r="G30" s="229" t="s">
        <v>233</v>
      </c>
      <c r="H30" s="209">
        <f>SUM('0201-06'!H30+'0207'!H30+'0208'!H30+'0209'!H30+'0210'!H30+'0211'!H30+'0212'!H30)</f>
        <v>29414252</v>
      </c>
      <c r="I30" s="209">
        <f>SUM('0201-06'!I30+'0207'!I30+'0208'!I30+'0209'!I30+'0210'!I30+'0211'!I30+'0212'!I30)</f>
        <v>42387031</v>
      </c>
      <c r="J30" s="172">
        <f t="shared" si="5"/>
        <v>0.6939446171636792</v>
      </c>
      <c r="K30" s="209">
        <f>SUM('0201-06'!K30+'0207'!K30+'0208'!K30+'0209'!K30+'0210'!K30+'0211'!K30+'0212'!K30)</f>
        <v>34246360</v>
      </c>
      <c r="L30" s="209">
        <f>SUM('0201-06'!L30+'0207'!L30+'0208'!L30+'0209'!L30+'0210'!L30+'0211'!L30+'0212'!L30)</f>
        <v>47740806</v>
      </c>
      <c r="M30" s="172">
        <f t="shared" si="3"/>
        <v>0.7173393762979201</v>
      </c>
      <c r="O30" s="182"/>
      <c r="P30" s="182"/>
      <c r="Q30" s="182"/>
    </row>
    <row r="31" spans="1:17" s="193" customFormat="1" ht="16.5" customHeight="1">
      <c r="A31" s="199" t="s">
        <v>166</v>
      </c>
      <c r="B31" s="201">
        <f>SUM('0201-06'!B31+'0207'!B31+'0208'!B31+'0209'!B31+'0210'!B31+'0211'!B31+'0212'!B31)</f>
        <v>2373731</v>
      </c>
      <c r="C31" s="201">
        <f>SUM('0201-06'!C31+'0207'!C31+'0208'!C31+'0209'!C31+'0210'!C31+'0211'!C31+'0212'!C31)</f>
        <v>2582096</v>
      </c>
      <c r="D31" s="177">
        <f t="shared" si="0"/>
        <v>0.9193039298306492</v>
      </c>
      <c r="E31" s="195">
        <f>SUM('0201-06'!E31+'0207'!E31+'0208'!E31+'0209'!E31+'0210'!E31+'0211'!E31+'0212'!E31)</f>
        <v>18953</v>
      </c>
      <c r="F31" s="195">
        <f>SUM('0201-06'!F31+'0207'!F31+'0208'!F31+'0209'!F31+'0210'!F31+'0211'!F31+'0212'!F31)</f>
        <v>18989</v>
      </c>
      <c r="G31" s="177">
        <f>SUM(E31/F31)</f>
        <v>0.9981041655695403</v>
      </c>
      <c r="H31" s="195">
        <f>SUM('0201-06'!H31+'0207'!H31+'0208'!H31+'0209'!H31+'0210'!H31+'0211'!H31+'0212'!H31)</f>
        <v>35521645</v>
      </c>
      <c r="I31" s="195">
        <f>SUM('0201-06'!I31+'0207'!I31+'0208'!I31+'0209'!I31+'0210'!I31+'0211'!I31+'0212'!I31)</f>
        <v>34206100</v>
      </c>
      <c r="J31" s="177">
        <f t="shared" si="5"/>
        <v>1.0384593683582752</v>
      </c>
      <c r="K31" s="195">
        <f>SUM('0201-06'!K31+'0207'!K31+'0208'!K31+'0209'!K31+'0210'!K31+'0211'!K31+'0212'!K31)</f>
        <v>37914329</v>
      </c>
      <c r="L31" s="195">
        <f>SUM('0201-06'!L31+'0207'!L31+'0208'!L31+'0209'!L31+'0210'!L31+'0211'!L31+'0212'!L31)</f>
        <v>36807185</v>
      </c>
      <c r="M31" s="177">
        <f t="shared" si="3"/>
        <v>1.0300795619116214</v>
      </c>
      <c r="O31" s="182"/>
      <c r="P31" s="182"/>
      <c r="Q31" s="182"/>
    </row>
    <row r="32" spans="1:17" s="193" customFormat="1" ht="16.5" customHeight="1">
      <c r="A32" s="199" t="s">
        <v>167</v>
      </c>
      <c r="B32" s="201">
        <f>SUM('0201-06'!B32+'0207'!B32+'0208'!B32+'0209'!B32+'0210'!B32+'0211'!B32+'0212'!B32)</f>
        <v>35560467</v>
      </c>
      <c r="C32" s="201">
        <f>SUM('0201-06'!C32+'0207'!C32+'0208'!C32+'0209'!C32+'0210'!C32+'0211'!C32+'0212'!C32)</f>
        <v>41026826</v>
      </c>
      <c r="D32" s="177">
        <f t="shared" si="0"/>
        <v>0.8667613478069203</v>
      </c>
      <c r="E32" s="195">
        <f>SUM('0201-06'!E32+'0207'!E32+'0208'!E32+'0209'!E32+'0210'!E32+'0211'!E32+'0212'!E32)</f>
        <v>0</v>
      </c>
      <c r="F32" s="195">
        <f>SUM('0201-06'!F32+'0207'!F32+'0208'!F32+'0209'!F32+'0210'!F32+'0211'!F32+'0212'!F32)</f>
        <v>0</v>
      </c>
      <c r="G32" s="190" t="s">
        <v>215</v>
      </c>
      <c r="H32" s="195">
        <f>SUM('0201-06'!H32+'0207'!H32+'0208'!H32+'0209'!H32+'0210'!H32+'0211'!H32+'0212'!H32)</f>
        <v>0</v>
      </c>
      <c r="I32" s="195">
        <f>SUM('0201-06'!I32+'0207'!I32+'0208'!I32+'0209'!I32+'0210'!I32+'0211'!I32+'0212'!I32)</f>
        <v>0</v>
      </c>
      <c r="J32" s="190" t="s">
        <v>215</v>
      </c>
      <c r="K32" s="195">
        <f>SUM('0201-06'!K32+'0207'!K32+'0208'!K32+'0209'!K32+'0210'!K32+'0211'!K32+'0212'!K32)</f>
        <v>35560467</v>
      </c>
      <c r="L32" s="195">
        <f>SUM('0201-06'!L32+'0207'!L32+'0208'!L32+'0209'!L32+'0210'!L32+'0211'!L32+'0212'!L32)</f>
        <v>41026826</v>
      </c>
      <c r="M32" s="177">
        <f t="shared" si="3"/>
        <v>0.8667613478069203</v>
      </c>
      <c r="O32" s="182"/>
      <c r="P32" s="182"/>
      <c r="Q32" s="182"/>
    </row>
    <row r="33" spans="1:17" s="193" customFormat="1" ht="16.5" customHeight="1">
      <c r="A33" s="199" t="s">
        <v>234</v>
      </c>
      <c r="B33" s="201">
        <f>SUM('0201-06'!B33+'0207'!B33+'0208'!B33+'0209'!B33+'0210'!B33+'0211'!B33+'0212'!B33)</f>
        <v>7647461</v>
      </c>
      <c r="C33" s="201">
        <f>SUM('0201-06'!C33+'0207'!C33+'0208'!C33+'0209'!C33+'0210'!C33+'0211'!C33+'0212'!C33)</f>
        <v>7872477</v>
      </c>
      <c r="D33" s="177">
        <f t="shared" si="0"/>
        <v>0.9714173823562774</v>
      </c>
      <c r="E33" s="195">
        <f>SUM('0201-06'!E33+'0207'!E33+'0208'!E33+'0209'!E33+'0210'!E33+'0211'!E33+'0212'!E33)</f>
        <v>885780</v>
      </c>
      <c r="F33" s="195">
        <f>SUM('0201-06'!F33+'0207'!F33+'0208'!F33+'0209'!F33+'0210'!F33+'0211'!F33+'0212'!F33)</f>
        <v>978924</v>
      </c>
      <c r="G33" s="177">
        <f>SUM(E33/F33)</f>
        <v>0.9048506319183103</v>
      </c>
      <c r="H33" s="195">
        <f>SUM('0201-06'!H33+'0207'!H33+'0208'!H33+'0209'!H33+'0210'!H33+'0211'!H33+'0212'!H33)</f>
        <v>26697769</v>
      </c>
      <c r="I33" s="195">
        <f>SUM('0201-06'!I33+'0207'!I33+'0208'!I33+'0209'!I33+'0210'!I33+'0211'!I33+'0212'!I33)</f>
        <v>27758400</v>
      </c>
      <c r="J33" s="177">
        <f>SUM(H33/I33)</f>
        <v>0.96179062914289</v>
      </c>
      <c r="K33" s="195">
        <f>SUM('0201-06'!K33+'0207'!K33+'0208'!K33+'0209'!K33+'0210'!K33+'0211'!K33+'0212'!K33)</f>
        <v>35231010</v>
      </c>
      <c r="L33" s="195">
        <f>SUM('0201-06'!L33+'0207'!L33+'0208'!L33+'0209'!L33+'0210'!L33+'0211'!L33+'0212'!L33)</f>
        <v>36609801</v>
      </c>
      <c r="M33" s="177">
        <f t="shared" si="3"/>
        <v>0.962338200090189</v>
      </c>
      <c r="O33" s="182"/>
      <c r="P33" s="182"/>
      <c r="Q33" s="182"/>
    </row>
    <row r="34" spans="1:17" s="193" customFormat="1" ht="16.5" customHeight="1">
      <c r="A34" s="199" t="s">
        <v>169</v>
      </c>
      <c r="B34" s="201">
        <f>SUM('0201-06'!B34+'0207'!B34+'0208'!B34+'0209'!B34+'0210'!B34+'0211'!B34+'0212'!B34)</f>
        <v>4207157</v>
      </c>
      <c r="C34" s="201">
        <f>SUM('0201-06'!C34+'0207'!C34+'0208'!C34+'0209'!C34+'0210'!C34+'0211'!C34+'0212'!C34)</f>
        <v>4532996</v>
      </c>
      <c r="D34" s="177">
        <f t="shared" si="0"/>
        <v>0.9281184011633807</v>
      </c>
      <c r="E34" s="195">
        <f>SUM('0201-06'!E34+'0207'!E34+'0208'!E34+'0209'!E34+'0210'!E34+'0211'!E34+'0212'!E34)</f>
        <v>4190</v>
      </c>
      <c r="F34" s="195">
        <f>SUM('0201-06'!F34+'0207'!F34+'0208'!F34+'0209'!F34+'0210'!F34+'0211'!F34+'0212'!F34)</f>
        <v>0</v>
      </c>
      <c r="G34" s="197" t="s">
        <v>235</v>
      </c>
      <c r="H34" s="195">
        <f>SUM('0201-06'!H34+'0207'!H34+'0208'!H34+'0209'!H34+'0210'!H34+'0211'!H34+'0212'!H34)</f>
        <v>28635834</v>
      </c>
      <c r="I34" s="195">
        <f>SUM('0201-06'!I34+'0207'!I34+'0208'!I34+'0209'!I34+'0210'!I34+'0211'!I34+'0212'!I34)</f>
        <v>29070822</v>
      </c>
      <c r="J34" s="177">
        <f>SUM(H34/I34)</f>
        <v>0.9850369556113687</v>
      </c>
      <c r="K34" s="195">
        <f>SUM('0201-06'!K34+'0207'!K34+'0208'!K34+'0209'!K34+'0210'!K34+'0211'!K34+'0212'!K34)</f>
        <v>32847181</v>
      </c>
      <c r="L34" s="195">
        <f>SUM('0201-06'!L34+'0207'!L34+'0208'!L34+'0209'!L34+'0210'!L34+'0211'!L34+'0212'!L34)</f>
        <v>33603818</v>
      </c>
      <c r="M34" s="177">
        <f t="shared" si="3"/>
        <v>0.9774836002266171</v>
      </c>
      <c r="O34" s="182"/>
      <c r="P34" s="182"/>
      <c r="Q34" s="182"/>
    </row>
    <row r="35" spans="1:17" s="193" customFormat="1" ht="16.5" customHeight="1">
      <c r="A35" s="194" t="s">
        <v>9</v>
      </c>
      <c r="B35" s="201">
        <f>SUM('0201-06'!B35+'0207'!B35+'0208'!B35+'0209'!B35+'0210'!B35+'0211'!B35+'0212'!B35)</f>
        <v>30900083</v>
      </c>
      <c r="C35" s="201">
        <f>SUM('0201-06'!C35+'0207'!C35+'0208'!C35+'0209'!C35+'0210'!C35+'0211'!C35+'0212'!C35)</f>
        <v>28759213</v>
      </c>
      <c r="D35" s="177">
        <f t="shared" si="0"/>
        <v>1.0744411886375334</v>
      </c>
      <c r="E35" s="195">
        <f>SUM('0201-06'!E35+'0207'!E35+'0208'!E35+'0209'!E35+'0210'!E35+'0211'!E35+'0212'!E35)</f>
        <v>337871</v>
      </c>
      <c r="F35" s="195">
        <f>SUM('0201-06'!F35+'0207'!F35+'0208'!F35+'0209'!F35+'0210'!F35+'0211'!F35+'0212'!F35)</f>
        <v>273429</v>
      </c>
      <c r="G35" s="177">
        <f>SUM(E35/F35)</f>
        <v>1.2356809263099378</v>
      </c>
      <c r="H35" s="195">
        <f>SUM('0201-06'!H35+'0207'!H35+'0208'!H35+'0209'!H35+'0210'!H35+'0211'!H35+'0212'!H35)</f>
        <v>2832966</v>
      </c>
      <c r="I35" s="195">
        <f>SUM('0201-06'!I35+'0207'!I35+'0208'!I35+'0209'!I35+'0210'!I35+'0211'!I35+'0212'!I35)</f>
        <v>2746711</v>
      </c>
      <c r="J35" s="177">
        <f>SUM(H35/I35)</f>
        <v>1.0314030125484626</v>
      </c>
      <c r="K35" s="195">
        <f>SUM('0201-06'!K35+'0207'!K35+'0208'!K35+'0209'!K35+'0210'!K35+'0211'!K35+'0212'!K35)</f>
        <v>34070920</v>
      </c>
      <c r="L35" s="195">
        <f>SUM('0201-06'!L35+'0207'!L35+'0208'!L35+'0209'!L35+'0210'!L35+'0211'!L35+'0212'!L35)</f>
        <v>31779353</v>
      </c>
      <c r="M35" s="177">
        <f t="shared" si="3"/>
        <v>1.072108673829829</v>
      </c>
      <c r="O35" s="182"/>
      <c r="P35" s="182"/>
      <c r="Q35" s="182"/>
    </row>
    <row r="36" spans="1:17" s="193" customFormat="1" ht="16.5" customHeight="1">
      <c r="A36" s="194" t="s">
        <v>170</v>
      </c>
      <c r="B36" s="201">
        <f>SUM('0201-06'!B36+'0207'!B36+'0208'!B36+'0209'!B36+'0210'!B36+'0211'!B36+'0212'!B36)</f>
        <v>27387610</v>
      </c>
      <c r="C36" s="201">
        <f>SUM('0201-06'!C36+'0207'!C36+'0208'!C36+'0209'!C36+'0210'!C36+'0211'!C36+'0212'!C36)</f>
        <v>31227913</v>
      </c>
      <c r="D36" s="177">
        <f t="shared" si="0"/>
        <v>0.8770233860969191</v>
      </c>
      <c r="E36" s="195">
        <f>SUM('0201-06'!E36+'0207'!E36+'0208'!E36+'0209'!E36+'0210'!E36+'0211'!E36+'0212'!E36)</f>
        <v>0</v>
      </c>
      <c r="F36" s="195">
        <f>SUM('0201-06'!F36+'0207'!F36+'0208'!F36+'0209'!F36+'0210'!F36+'0211'!F36+'0212'!F36)</f>
        <v>0</v>
      </c>
      <c r="G36" s="197" t="s">
        <v>226</v>
      </c>
      <c r="H36" s="195">
        <f>SUM('0201-06'!H36+'0207'!H36+'0208'!H36+'0209'!H36+'0210'!H36+'0211'!H36+'0212'!H36)</f>
        <v>1983868</v>
      </c>
      <c r="I36" s="195">
        <f>SUM('0201-06'!I36+'0207'!I36+'0208'!I36+'0209'!I36+'0210'!I36+'0211'!I36+'0212'!I36)</f>
        <v>1862185</v>
      </c>
      <c r="J36" s="177">
        <f>SUM(H36/I36)</f>
        <v>1.0653442058656901</v>
      </c>
      <c r="K36" s="195">
        <f>SUM('0201-06'!K36+'0207'!K36+'0208'!K36+'0209'!K36+'0210'!K36+'0211'!K36+'0212'!K36)</f>
        <v>29371478</v>
      </c>
      <c r="L36" s="195">
        <f>SUM('0201-06'!L36+'0207'!L36+'0208'!L36+'0209'!L36+'0210'!L36+'0211'!L36+'0212'!L36)</f>
        <v>33090098</v>
      </c>
      <c r="M36" s="177">
        <f aca="true" t="shared" si="6" ref="M36:M56">SUM(K36/L36)</f>
        <v>0.8876213663676669</v>
      </c>
      <c r="O36" s="182"/>
      <c r="P36" s="182"/>
      <c r="Q36" s="182"/>
    </row>
    <row r="37" spans="1:17" s="193" customFormat="1" ht="16.5" customHeight="1">
      <c r="A37" s="199" t="s">
        <v>172</v>
      </c>
      <c r="B37" s="201">
        <f>SUM('0201-06'!B37+'0207'!B37+'0208'!B37+'0209'!B37+'0210'!B37+'0211'!B37+'0212'!B37)</f>
        <v>2520319</v>
      </c>
      <c r="C37" s="201">
        <f>SUM('0201-06'!C37+'0207'!C37+'0208'!C37+'0209'!C37+'0210'!C37+'0211'!C37+'0212'!C37)</f>
        <v>2181869</v>
      </c>
      <c r="D37" s="177">
        <f t="shared" si="0"/>
        <v>1.1551193036795517</v>
      </c>
      <c r="E37" s="195">
        <f>SUM('0201-06'!E37+'0207'!E37+'0208'!E37+'0209'!E37+'0210'!E37+'0211'!E37+'0212'!E37)</f>
        <v>35420</v>
      </c>
      <c r="F37" s="195">
        <f>SUM('0201-06'!F37+'0207'!F37+'0208'!F37+'0209'!F37+'0210'!F37+'0211'!F37+'0212'!F37)</f>
        <v>18783</v>
      </c>
      <c r="G37" s="177">
        <f>SUM(E37/F37)</f>
        <v>1.8857477506255658</v>
      </c>
      <c r="H37" s="195">
        <f>SUM('0201-06'!H37+'0207'!H37+'0208'!H37+'0209'!H37+'0210'!H37+'0211'!H37+'0212'!H37)</f>
        <v>30514178</v>
      </c>
      <c r="I37" s="195">
        <f>SUM('0201-06'!I37+'0207'!I37+'0208'!I37+'0209'!I37+'0210'!I37+'0211'!I37+'0212'!I37)</f>
        <v>32208633</v>
      </c>
      <c r="J37" s="177">
        <f>SUM(H37/I37)</f>
        <v>0.9473912786053355</v>
      </c>
      <c r="K37" s="195">
        <f>SUM('0201-06'!K37+'0207'!K37+'0208'!K37+'0209'!K37+'0210'!K37+'0211'!K37+'0212'!K37)</f>
        <v>33069917</v>
      </c>
      <c r="L37" s="195">
        <f>SUM('0201-06'!L37+'0207'!L37+'0208'!L37+'0209'!L37+'0210'!L37+'0211'!L37+'0212'!L37)</f>
        <v>34409285</v>
      </c>
      <c r="M37" s="177">
        <f t="shared" si="6"/>
        <v>0.96107538997105</v>
      </c>
      <c r="O37" s="182"/>
      <c r="P37" s="182"/>
      <c r="Q37" s="182"/>
    </row>
    <row r="38" spans="1:17" s="193" customFormat="1" ht="16.5" customHeight="1">
      <c r="A38" s="199" t="s">
        <v>10</v>
      </c>
      <c r="B38" s="201">
        <f>SUM('0201-06'!B38+'0207'!B38+'0208'!B38+'0209'!B38+'0210'!B38+'0211'!B38+'0212'!B38)</f>
        <v>27754178</v>
      </c>
      <c r="C38" s="201">
        <f>SUM('0201-06'!C38+'0207'!C38+'0208'!C38+'0209'!C38+'0210'!C38+'0211'!C38+'0212'!C38)</f>
        <v>30570924</v>
      </c>
      <c r="D38" s="177">
        <f t="shared" si="0"/>
        <v>0.9078619278893892</v>
      </c>
      <c r="E38" s="195">
        <f>SUM('0201-06'!E38+'0207'!E38+'0208'!E38+'0209'!E38+'0210'!E38+'0211'!E38+'0212'!E38)</f>
        <v>0</v>
      </c>
      <c r="F38" s="195">
        <f>SUM('0201-06'!F38+'0207'!F38+'0208'!F38+'0209'!F38+'0210'!F38+'0211'!F38+'0212'!F38)</f>
        <v>0</v>
      </c>
      <c r="G38" s="197" t="s">
        <v>235</v>
      </c>
      <c r="H38" s="195">
        <f>SUM('0201-06'!H38+'0207'!H38+'0208'!H38+'0209'!H38+'0210'!H38+'0211'!H38+'0212'!H38)</f>
        <v>0</v>
      </c>
      <c r="I38" s="195">
        <f>SUM('0201-06'!I38+'0207'!I38+'0208'!I38+'0209'!I38+'0210'!I38+'0211'!I38+'0212'!I38)</f>
        <v>0</v>
      </c>
      <c r="J38" s="190" t="s">
        <v>215</v>
      </c>
      <c r="K38" s="195">
        <f>SUM('0201-06'!K38+'0207'!K38+'0208'!K38+'0209'!K38+'0210'!K38+'0211'!K38+'0212'!K38)</f>
        <v>27754178</v>
      </c>
      <c r="L38" s="195">
        <f>SUM('0201-06'!L38+'0207'!L38+'0208'!L38+'0209'!L38+'0210'!L38+'0211'!L38+'0212'!L38)</f>
        <v>30570924</v>
      </c>
      <c r="M38" s="177">
        <f t="shared" si="6"/>
        <v>0.9078619278893892</v>
      </c>
      <c r="O38" s="182"/>
      <c r="P38" s="182"/>
      <c r="Q38" s="182"/>
    </row>
    <row r="39" spans="1:17" s="193" customFormat="1" ht="16.5" customHeight="1">
      <c r="A39" s="199" t="s">
        <v>90</v>
      </c>
      <c r="B39" s="201">
        <f>SUM('0201-06'!B39+'0207'!B39+'0208'!B39+'0209'!B39+'0210'!B39+'0211'!B39+'0212'!B39)</f>
        <v>9115027</v>
      </c>
      <c r="C39" s="201">
        <f>SUM('0201-06'!C39+'0207'!C39+'0208'!C39+'0209'!C39+'0210'!C39+'0211'!C39+'0212'!C39)</f>
        <v>9177317</v>
      </c>
      <c r="D39" s="177">
        <f t="shared" si="0"/>
        <v>0.9932126132288991</v>
      </c>
      <c r="E39" s="195">
        <f>SUM('0201-06'!E39+'0207'!E39+'0208'!E39+'0209'!E39+'0210'!E39+'0211'!E39+'0212'!E39)</f>
        <v>0</v>
      </c>
      <c r="F39" s="195">
        <f>SUM('0201-06'!F39+'0207'!F39+'0208'!F39+'0209'!F39+'0210'!F39+'0211'!F39+'0212'!F39)</f>
        <v>0</v>
      </c>
      <c r="G39" s="197" t="s">
        <v>235</v>
      </c>
      <c r="H39" s="195">
        <f>SUM('0201-06'!H39+'0207'!H39+'0208'!H39+'0209'!H39+'0210'!H39+'0211'!H39+'0212'!H39)</f>
        <v>19152416</v>
      </c>
      <c r="I39" s="195">
        <f>SUM('0201-06'!I39+'0207'!I39+'0208'!I39+'0209'!I39+'0210'!I39+'0211'!I39+'0212'!I39)</f>
        <v>19810582</v>
      </c>
      <c r="J39" s="177">
        <f aca="true" t="shared" si="7" ref="J39:J44">SUM(H39/I39)</f>
        <v>0.966777048751016</v>
      </c>
      <c r="K39" s="195">
        <f>SUM('0201-06'!K39+'0207'!K39+'0208'!K39+'0209'!K39+'0210'!K39+'0211'!K39+'0212'!K39)</f>
        <v>28267443</v>
      </c>
      <c r="L39" s="195">
        <f>SUM('0201-06'!L39+'0207'!L39+'0208'!L39+'0209'!L39+'0210'!L39+'0211'!L39+'0212'!L39)</f>
        <v>28987899</v>
      </c>
      <c r="M39" s="177">
        <f t="shared" si="6"/>
        <v>0.9751463188139299</v>
      </c>
      <c r="O39" s="182"/>
      <c r="P39" s="182"/>
      <c r="Q39" s="182"/>
    </row>
    <row r="40" spans="1:17" s="193" customFormat="1" ht="16.5" customHeight="1">
      <c r="A40" s="199" t="s">
        <v>174</v>
      </c>
      <c r="B40" s="201">
        <f>SUM('0201-06'!B40+'0207'!B40+'0208'!B40+'0209'!B40+'0210'!B40+'0211'!B40+'0212'!B40)</f>
        <v>6114801</v>
      </c>
      <c r="C40" s="201">
        <f>SUM('0201-06'!C40+'0207'!C40+'0208'!C40+'0209'!C40+'0210'!C40+'0211'!C40+'0212'!C40)</f>
        <v>6103999</v>
      </c>
      <c r="D40" s="177">
        <f t="shared" si="0"/>
        <v>1.0017696595297607</v>
      </c>
      <c r="E40" s="195">
        <f>SUM('0201-06'!E40+'0207'!E40+'0208'!E40+'0209'!E40+'0210'!E40+'0211'!E40+'0212'!E40)</f>
        <v>13981</v>
      </c>
      <c r="F40" s="195">
        <f>SUM('0201-06'!F40+'0207'!F40+'0208'!F40+'0209'!F40+'0210'!F40+'0211'!F40+'0212'!F40)</f>
        <v>13315</v>
      </c>
      <c r="G40" s="177">
        <f>SUM(E40/F40)</f>
        <v>1.050018775816748</v>
      </c>
      <c r="H40" s="195">
        <f>SUM('0201-06'!H40+'0207'!H40+'0208'!H40+'0209'!H40+'0210'!H40+'0211'!H40+'0212'!H40)</f>
        <v>20391441</v>
      </c>
      <c r="I40" s="195">
        <f>SUM('0201-06'!I40+'0207'!I40+'0208'!I40+'0209'!I40+'0210'!I40+'0211'!I40+'0212'!I40)</f>
        <v>21235717</v>
      </c>
      <c r="J40" s="177">
        <f t="shared" si="7"/>
        <v>0.9602426421486028</v>
      </c>
      <c r="K40" s="195">
        <f>SUM('0201-06'!K40+'0207'!K40+'0208'!K40+'0209'!K40+'0210'!K40+'0211'!K40+'0212'!K40)</f>
        <v>26520223</v>
      </c>
      <c r="L40" s="195">
        <f>SUM('0201-06'!L40+'0207'!L40+'0208'!L40+'0209'!L40+'0210'!L40+'0211'!L40+'0212'!L40)</f>
        <v>27353031</v>
      </c>
      <c r="M40" s="177">
        <f t="shared" si="6"/>
        <v>0.9695533558968291</v>
      </c>
      <c r="O40" s="182"/>
      <c r="P40" s="182"/>
      <c r="Q40" s="182"/>
    </row>
    <row r="41" spans="1:17" s="193" customFormat="1" ht="16.5" customHeight="1">
      <c r="A41" s="199" t="s">
        <v>121</v>
      </c>
      <c r="B41" s="201">
        <f>SUM('0201-06'!B41+'0207'!B41+'0208'!B41+'0209'!B41+'0210'!B41+'0211'!B41+'0212'!B41)</f>
        <v>25847870</v>
      </c>
      <c r="C41" s="201">
        <f>SUM('0201-06'!C41+'0207'!C41+'0208'!C41+'0209'!C41+'0210'!C41+'0211'!C41+'0212'!C41)</f>
        <v>26260323</v>
      </c>
      <c r="D41" s="177">
        <f t="shared" si="0"/>
        <v>0.9842936813838885</v>
      </c>
      <c r="E41" s="195">
        <f>SUM('0201-06'!E41+'0207'!E41+'0208'!E41+'0209'!E41+'0210'!E41+'0211'!E41+'0212'!E41)</f>
        <v>0</v>
      </c>
      <c r="F41" s="195">
        <f>SUM('0201-06'!F41+'0207'!F41+'0208'!F41+'0209'!F41+'0210'!F41+'0211'!F41+'0212'!F41)</f>
        <v>0</v>
      </c>
      <c r="G41" s="197" t="s">
        <v>225</v>
      </c>
      <c r="H41" s="195">
        <f>SUM('0201-06'!H41+'0207'!H41+'0208'!H41+'0209'!H41+'0210'!H41+'0211'!H41+'0212'!H41)</f>
        <v>1726493</v>
      </c>
      <c r="I41" s="195">
        <f>SUM('0201-06'!I41+'0207'!I41+'0208'!I41+'0209'!I41+'0210'!I41+'0211'!I41+'0212'!I41)</f>
        <v>1262912</v>
      </c>
      <c r="J41" s="177">
        <f t="shared" si="7"/>
        <v>1.3670730818932753</v>
      </c>
      <c r="K41" s="195">
        <f>SUM('0201-06'!K41+'0207'!K41+'0208'!K41+'0209'!K41+'0210'!K41+'0211'!K41+'0212'!K41)</f>
        <v>27574363</v>
      </c>
      <c r="L41" s="195">
        <f>SUM('0201-06'!L41+'0207'!L41+'0208'!L41+'0209'!L41+'0210'!L41+'0211'!L41+'0212'!L41)</f>
        <v>27523235</v>
      </c>
      <c r="M41" s="177">
        <f t="shared" si="6"/>
        <v>1.0018576304711273</v>
      </c>
      <c r="O41" s="182"/>
      <c r="P41" s="182"/>
      <c r="Q41" s="182"/>
    </row>
    <row r="42" spans="1:17" s="193" customFormat="1" ht="16.5" customHeight="1">
      <c r="A42" s="199" t="s">
        <v>236</v>
      </c>
      <c r="B42" s="201">
        <f>SUM('0201-06'!B42+'0207'!B42+'0208'!B42+'0209'!B42+'0210'!B42+'0211'!B42+'0212'!B42)</f>
        <v>24068146</v>
      </c>
      <c r="C42" s="201">
        <f>SUM('0201-06'!C42+'0207'!C42+'0208'!C42+'0209'!C42+'0210'!C42+'0211'!C42+'0212'!C42)</f>
        <v>24148159</v>
      </c>
      <c r="D42" s="177">
        <f t="shared" si="0"/>
        <v>0.9966865797098653</v>
      </c>
      <c r="E42" s="195">
        <f>SUM('0201-06'!E42+'0207'!E42+'0208'!E42+'0209'!E42+'0210'!E42+'0211'!E42+'0212'!E42)</f>
        <v>0</v>
      </c>
      <c r="F42" s="195">
        <f>SUM('0201-06'!F42+'0207'!F42+'0208'!F42+'0209'!F42+'0210'!F42+'0211'!F42+'0212'!F42)</f>
        <v>0</v>
      </c>
      <c r="G42" s="197" t="s">
        <v>232</v>
      </c>
      <c r="H42" s="195">
        <f>SUM('0201-06'!H42+'0207'!H42+'0208'!H42+'0209'!H42+'0210'!H42+'0211'!H42+'0212'!H42)</f>
        <v>2145524</v>
      </c>
      <c r="I42" s="195">
        <f>SUM('0201-06'!I42+'0207'!I42+'0208'!I42+'0209'!I42+'0210'!I42+'0211'!I42+'0212'!I42)</f>
        <v>3522777</v>
      </c>
      <c r="J42" s="177">
        <f t="shared" si="7"/>
        <v>0.6090433768586544</v>
      </c>
      <c r="K42" s="195">
        <f>SUM('0201-06'!K42+'0207'!K42+'0208'!K42+'0209'!K42+'0210'!K42+'0211'!K42+'0212'!K42)</f>
        <v>26213670</v>
      </c>
      <c r="L42" s="195">
        <f>SUM('0201-06'!L42+'0207'!L42+'0208'!L42+'0209'!L42+'0210'!L42+'0211'!L42+'0212'!L42)</f>
        <v>27670936</v>
      </c>
      <c r="M42" s="177">
        <f t="shared" si="6"/>
        <v>0.947335861714255</v>
      </c>
      <c r="O42" s="182"/>
      <c r="P42" s="182"/>
      <c r="Q42" s="182"/>
    </row>
    <row r="43" spans="1:17" s="193" customFormat="1" ht="16.5" customHeight="1">
      <c r="A43" s="199" t="s">
        <v>237</v>
      </c>
      <c r="B43" s="201">
        <f>SUM('0201-06'!B43+'0207'!B43+'0208'!B43+'0209'!B43+'0210'!B43+'0211'!B43+'0212'!B43)</f>
        <v>2644231</v>
      </c>
      <c r="C43" s="201">
        <f>SUM('0201-06'!C43+'0207'!C43+'0208'!C43+'0209'!C43+'0210'!C43+'0211'!C43+'0212'!C43)</f>
        <v>2504068</v>
      </c>
      <c r="D43" s="177">
        <f t="shared" si="0"/>
        <v>1.0559741189137035</v>
      </c>
      <c r="E43" s="195">
        <f>SUM('0201-06'!E43+'0207'!E43+'0208'!E43+'0209'!E43+'0210'!E43+'0211'!E43+'0212'!E43)</f>
        <v>121034</v>
      </c>
      <c r="F43" s="195">
        <f>SUM('0201-06'!F43+'0207'!F43+'0208'!F43+'0209'!F43+'0210'!F43+'0211'!F43+'0212'!F43)</f>
        <v>127530</v>
      </c>
      <c r="G43" s="177">
        <f>SUM(E43/F43)</f>
        <v>0.9490629655767271</v>
      </c>
      <c r="H43" s="195">
        <f>SUM('0201-06'!H43+'0207'!H43+'0208'!H43+'0209'!H43+'0210'!H43+'0211'!H43+'0212'!H43)</f>
        <v>19286212</v>
      </c>
      <c r="I43" s="195">
        <f>SUM('0201-06'!I43+'0207'!I43+'0208'!I43+'0209'!I43+'0210'!I43+'0211'!I43+'0212'!I43)</f>
        <v>16899673</v>
      </c>
      <c r="J43" s="177">
        <f t="shared" si="7"/>
        <v>1.1412180578878657</v>
      </c>
      <c r="K43" s="195">
        <f>SUM('0201-06'!K43+'0207'!K43+'0208'!K43+'0209'!K43+'0210'!K43+'0211'!K43+'0212'!K43)</f>
        <v>22051477</v>
      </c>
      <c r="L43" s="195">
        <f>SUM('0201-06'!L43+'0207'!L43+'0208'!L43+'0209'!L43+'0210'!L43+'0211'!L43+'0212'!L43)</f>
        <v>19531271</v>
      </c>
      <c r="M43" s="177">
        <f t="shared" si="6"/>
        <v>1.129034408462204</v>
      </c>
      <c r="O43" s="182"/>
      <c r="P43" s="182"/>
      <c r="Q43" s="182"/>
    </row>
    <row r="44" spans="1:17" s="193" customFormat="1" ht="16.5" customHeight="1">
      <c r="A44" s="199" t="s">
        <v>176</v>
      </c>
      <c r="B44" s="201">
        <f>SUM('0201-06'!B44+'0207'!B44+'0208'!B44+'0209'!B44+'0210'!B44+'0211'!B44+'0212'!B44)</f>
        <v>4646335</v>
      </c>
      <c r="C44" s="201">
        <f>SUM('0201-06'!C44+'0207'!C44+'0208'!C44+'0209'!C44+'0210'!C44+'0211'!C44+'0212'!C44)</f>
        <v>4856040</v>
      </c>
      <c r="D44" s="177">
        <f t="shared" si="0"/>
        <v>0.9568156357855372</v>
      </c>
      <c r="E44" s="195">
        <f>SUM('0201-06'!E44+'0207'!E44+'0208'!E44+'0209'!E44+'0210'!E44+'0211'!E44+'0212'!E44)</f>
        <v>0</v>
      </c>
      <c r="F44" s="195">
        <f>SUM('0201-06'!F44+'0207'!F44+'0208'!F44+'0209'!F44+'0210'!F44+'0211'!F44+'0212'!F44)</f>
        <v>0</v>
      </c>
      <c r="G44" s="197" t="s">
        <v>225</v>
      </c>
      <c r="H44" s="195">
        <f>SUM('0201-06'!H44+'0207'!H44+'0208'!H44+'0209'!H44+'0210'!H44+'0211'!H44+'0212'!H44)</f>
        <v>15858090</v>
      </c>
      <c r="I44" s="195">
        <f>SUM('0201-06'!I44+'0207'!I44+'0208'!I44+'0209'!I44+'0210'!I44+'0211'!I44+'0212'!I44)</f>
        <v>16340586</v>
      </c>
      <c r="J44" s="177">
        <f t="shared" si="7"/>
        <v>0.9704725399688848</v>
      </c>
      <c r="K44" s="195">
        <f>SUM('0201-06'!K44+'0207'!K44+'0208'!K44+'0209'!K44+'0210'!K44+'0211'!K44+'0212'!K44)</f>
        <v>20504425</v>
      </c>
      <c r="L44" s="195">
        <f>SUM('0201-06'!L44+'0207'!L44+'0208'!L44+'0209'!L44+'0210'!L44+'0211'!L44+'0212'!L44)</f>
        <v>21196626</v>
      </c>
      <c r="M44" s="177">
        <f t="shared" si="6"/>
        <v>0.9673438121708615</v>
      </c>
      <c r="O44" s="182"/>
      <c r="P44" s="182"/>
      <c r="Q44" s="182"/>
    </row>
    <row r="45" spans="1:17" s="193" customFormat="1" ht="16.5" customHeight="1">
      <c r="A45" s="199" t="s">
        <v>11</v>
      </c>
      <c r="B45" s="201">
        <f>SUM('0201-06'!B45+'0207'!B45+'0208'!B45+'0209'!B45+'0210'!B45+'0211'!B45+'0212'!B45)</f>
        <v>26173907</v>
      </c>
      <c r="C45" s="201">
        <f>SUM('0201-06'!C45+'0207'!C45+'0208'!C45+'0209'!C45+'0210'!C45+'0211'!C45+'0212'!C45)</f>
        <v>19231237</v>
      </c>
      <c r="D45" s="177">
        <f t="shared" si="0"/>
        <v>1.3610100587913299</v>
      </c>
      <c r="E45" s="195">
        <f>SUM('0201-06'!E45+'0207'!E45+'0208'!E45+'0209'!E45+'0210'!E45+'0211'!E45+'0212'!E45)</f>
        <v>0</v>
      </c>
      <c r="F45" s="195">
        <f>SUM('0201-06'!F45+'0207'!F45+'0208'!F45+'0209'!F45+'0210'!F45+'0211'!F45+'0212'!F45)</f>
        <v>0</v>
      </c>
      <c r="G45" s="197" t="s">
        <v>225</v>
      </c>
      <c r="H45" s="195">
        <f>SUM('0201-06'!H45+'0207'!H45+'0208'!H45+'0209'!H45+'0210'!H45+'0211'!H45+'0212'!H45)</f>
        <v>0</v>
      </c>
      <c r="I45" s="195">
        <f>SUM('0201-06'!I45+'0207'!I45+'0208'!I45+'0209'!I45+'0210'!I45+'0211'!I45+'0212'!I45)</f>
        <v>0</v>
      </c>
      <c r="J45" s="190" t="s">
        <v>215</v>
      </c>
      <c r="K45" s="195">
        <f>SUM('0201-06'!K45+'0207'!K45+'0208'!K45+'0209'!K45+'0210'!K45+'0211'!K45+'0212'!K45)</f>
        <v>26173907</v>
      </c>
      <c r="L45" s="195">
        <f>SUM('0201-06'!L45+'0207'!L45+'0208'!L45+'0209'!L45+'0210'!L45+'0211'!L45+'0212'!L45)</f>
        <v>19231237</v>
      </c>
      <c r="M45" s="177">
        <f t="shared" si="6"/>
        <v>1.3610100587913299</v>
      </c>
      <c r="O45" s="182"/>
      <c r="P45" s="182"/>
      <c r="Q45" s="182"/>
    </row>
    <row r="46" spans="1:17" s="193" customFormat="1" ht="16.5" customHeight="1">
      <c r="A46" s="199" t="s">
        <v>12</v>
      </c>
      <c r="B46" s="201">
        <f>SUM('0201-06'!B46+'0207'!B46+'0208'!B46+'0209'!B46+'0210'!B46+'0211'!B46+'0212'!B46)</f>
        <v>21828694</v>
      </c>
      <c r="C46" s="201">
        <f>SUM('0201-06'!C46+'0207'!C46+'0208'!C46+'0209'!C46+'0210'!C46+'0211'!C46+'0212'!C46)</f>
        <v>18910538</v>
      </c>
      <c r="D46" s="177">
        <f t="shared" si="0"/>
        <v>1.1543137482392092</v>
      </c>
      <c r="E46" s="195">
        <f>SUM('0201-06'!E46+'0207'!E46+'0208'!E46+'0209'!E46+'0210'!E46+'0211'!E46+'0212'!E46)</f>
        <v>0</v>
      </c>
      <c r="F46" s="195">
        <f>SUM('0201-06'!F46+'0207'!F46+'0208'!F46+'0209'!F46+'0210'!F46+'0211'!F46+'0212'!F46)</f>
        <v>61870</v>
      </c>
      <c r="G46" s="177">
        <f>SUM(E46/F46)</f>
        <v>0</v>
      </c>
      <c r="H46" s="195">
        <f>SUM('0201-06'!H46+'0207'!H46+'0208'!H46+'0209'!H46+'0210'!H46+'0211'!H46+'0212'!H46)</f>
        <v>506738</v>
      </c>
      <c r="I46" s="195">
        <f>SUM('0201-06'!I46+'0207'!I46+'0208'!I46+'0209'!I46+'0210'!I46+'0211'!I46+'0212'!I46)</f>
        <v>887242</v>
      </c>
      <c r="J46" s="177">
        <f aca="true" t="shared" si="8" ref="J46:J56">SUM(H46/I46)</f>
        <v>0.5711384267201057</v>
      </c>
      <c r="K46" s="195">
        <f>SUM('0201-06'!K46+'0207'!K46+'0208'!K46+'0209'!K46+'0210'!K46+'0211'!K46+'0212'!K46)</f>
        <v>22335432</v>
      </c>
      <c r="L46" s="195">
        <f>SUM('0201-06'!L46+'0207'!L46+'0208'!L46+'0209'!L46+'0210'!L46+'0211'!L46+'0212'!L46)</f>
        <v>19859650</v>
      </c>
      <c r="M46" s="177">
        <f t="shared" si="6"/>
        <v>1.124663929122618</v>
      </c>
      <c r="O46" s="182"/>
      <c r="P46" s="182"/>
      <c r="Q46" s="182"/>
    </row>
    <row r="47" spans="1:17" s="193" customFormat="1" ht="16.5" customHeight="1">
      <c r="A47" s="199" t="s">
        <v>238</v>
      </c>
      <c r="B47" s="201">
        <f>SUM('0201-06'!B47+'0207'!B47+'0208'!B47+'0209'!B47+'0210'!B47+'0211'!B47+'0212'!B47)</f>
        <v>0</v>
      </c>
      <c r="C47" s="201">
        <f>SUM('0201-06'!C47+'0207'!C47+'0208'!C47+'0209'!C47+'0210'!C47+'0211'!C47+'0212'!C47)</f>
        <v>13952162</v>
      </c>
      <c r="D47" s="197" t="s">
        <v>239</v>
      </c>
      <c r="E47" s="195">
        <f>SUM('0201-06'!E47+'0207'!E47+'0208'!E47+'0209'!E47+'0210'!E47+'0211'!E47+'0212'!E47)</f>
        <v>0</v>
      </c>
      <c r="F47" s="195">
        <f>SUM('0201-06'!F47+'0207'!F47+'0208'!F47+'0209'!F47+'0210'!F47+'0211'!F47+'0212'!F47)</f>
        <v>9675</v>
      </c>
      <c r="G47" s="197" t="s">
        <v>239</v>
      </c>
      <c r="H47" s="195">
        <f>SUM('0201-06'!H47+'0207'!H47+'0208'!H47+'0209'!H47+'0210'!H47+'0211'!H47+'0212'!H47)</f>
        <v>21691605</v>
      </c>
      <c r="I47" s="195">
        <f>SUM('0201-06'!I47+'0207'!I47+'0208'!I47+'0209'!I47+'0210'!I47+'0211'!I47+'0212'!I47)</f>
        <v>97746348</v>
      </c>
      <c r="J47" s="177">
        <f t="shared" si="8"/>
        <v>0.22191729352384604</v>
      </c>
      <c r="K47" s="195">
        <f>SUM('0201-06'!K47+'0207'!K47+'0208'!K47+'0209'!K47+'0210'!K47+'0211'!K47+'0212'!K47)</f>
        <v>21691605</v>
      </c>
      <c r="L47" s="195">
        <f>SUM('0201-06'!L47+'0207'!L47+'0208'!L47+'0209'!L47+'0210'!L47+'0211'!L47+'0212'!L47)</f>
        <v>111708185</v>
      </c>
      <c r="M47" s="177">
        <f t="shared" si="6"/>
        <v>0.19418098145628274</v>
      </c>
      <c r="O47" s="182"/>
      <c r="P47" s="182"/>
      <c r="Q47" s="182"/>
    </row>
    <row r="48" spans="1:17" s="193" customFormat="1" ht="16.5" customHeight="1">
      <c r="A48" s="199" t="s">
        <v>178</v>
      </c>
      <c r="B48" s="201">
        <f>SUM('0201-06'!B48+'0207'!B48+'0208'!B48+'0209'!B48+'0210'!B48+'0211'!B48+'0212'!B48)</f>
        <v>16181602</v>
      </c>
      <c r="C48" s="201">
        <f>SUM('0201-06'!C48+'0207'!C48+'0208'!C48+'0209'!C48+'0210'!C48+'0211'!C48+'0212'!C48)</f>
        <v>18316870</v>
      </c>
      <c r="D48" s="177">
        <f aca="true" t="shared" si="9" ref="D48:D56">SUM(B48/C48)</f>
        <v>0.8834261530490745</v>
      </c>
      <c r="E48" s="195">
        <f>SUM('0201-06'!E48+'0207'!E48+'0208'!E48+'0209'!E48+'0210'!E48+'0211'!E48+'0212'!E48)</f>
        <v>0</v>
      </c>
      <c r="F48" s="195">
        <f>SUM('0201-06'!F48+'0207'!F48+'0208'!F48+'0209'!F48+'0210'!F48+'0211'!F48+'0212'!F48)</f>
        <v>0</v>
      </c>
      <c r="G48" s="197" t="s">
        <v>225</v>
      </c>
      <c r="H48" s="195">
        <f>SUM('0201-06'!H48+'0207'!H48+'0208'!H48+'0209'!H48+'0210'!H48+'0211'!H48+'0212'!H48)</f>
        <v>952</v>
      </c>
      <c r="I48" s="195">
        <f>SUM('0201-06'!I48+'0207'!I48+'0208'!I48+'0209'!I48+'0210'!I48+'0211'!I48+'0212'!I48)</f>
        <v>1598</v>
      </c>
      <c r="J48" s="177">
        <f t="shared" si="8"/>
        <v>0.5957446808510638</v>
      </c>
      <c r="K48" s="195">
        <f>SUM('0201-06'!K48+'0207'!K48+'0208'!K48+'0209'!K48+'0210'!K48+'0211'!K48+'0212'!K48)</f>
        <v>16182554</v>
      </c>
      <c r="L48" s="195">
        <f>SUM('0201-06'!L48+'0207'!L48+'0208'!L48+'0209'!L48+'0210'!L48+'0211'!L48+'0212'!L48)</f>
        <v>18318468</v>
      </c>
      <c r="M48" s="177">
        <f t="shared" si="6"/>
        <v>0.8834010573373275</v>
      </c>
      <c r="O48" s="182"/>
      <c r="P48" s="182"/>
      <c r="Q48" s="182"/>
    </row>
    <row r="49" spans="1:17" s="193" customFormat="1" ht="16.5" customHeight="1">
      <c r="A49" s="199" t="s">
        <v>240</v>
      </c>
      <c r="B49" s="201">
        <f>SUM('0201-06'!B49+'0207'!B49+'0208'!B49+'0209'!B49+'0210'!B49+'0211'!B49+'0212'!B49)</f>
        <v>8868565</v>
      </c>
      <c r="C49" s="201">
        <f>SUM('0201-06'!C49+'0207'!C49+'0208'!C49+'0209'!C49+'0210'!C49+'0211'!C49+'0212'!C49)</f>
        <v>4756843</v>
      </c>
      <c r="D49" s="177">
        <f t="shared" si="9"/>
        <v>1.8643804304661726</v>
      </c>
      <c r="E49" s="195">
        <f>SUM('0201-06'!E49+'0207'!E49+'0208'!E49+'0209'!E49+'0210'!E49+'0211'!E49+'0212'!E49)</f>
        <v>685284</v>
      </c>
      <c r="F49" s="195">
        <f>SUM('0201-06'!F49+'0207'!F49+'0208'!F49+'0209'!F49+'0210'!F49+'0211'!F49+'0212'!F49)</f>
        <v>168541</v>
      </c>
      <c r="G49" s="177">
        <f>SUM(E49/F49)</f>
        <v>4.065978011285088</v>
      </c>
      <c r="H49" s="195">
        <f>SUM('0201-06'!H49+'0207'!H49+'0208'!H49+'0209'!H49+'0210'!H49+'0211'!H49+'0212'!H49)</f>
        <v>11725786</v>
      </c>
      <c r="I49" s="195">
        <f>SUM('0201-06'!I49+'0207'!I49+'0208'!I49+'0209'!I49+'0210'!I49+'0211'!I49+'0212'!I49)</f>
        <v>11507883</v>
      </c>
      <c r="J49" s="177">
        <f t="shared" si="8"/>
        <v>1.0189351073520647</v>
      </c>
      <c r="K49" s="195">
        <f>SUM('0201-06'!K49+'0207'!K49+'0208'!K49+'0209'!K49+'0210'!K49+'0211'!K49+'0212'!K49)</f>
        <v>21279635</v>
      </c>
      <c r="L49" s="195">
        <f>SUM('0201-06'!L49+'0207'!L49+'0208'!L49+'0209'!L49+'0210'!L49+'0211'!L49+'0212'!L49)</f>
        <v>16433267</v>
      </c>
      <c r="M49" s="177">
        <f t="shared" si="6"/>
        <v>1.2949120220586692</v>
      </c>
      <c r="O49" s="182"/>
      <c r="P49" s="182"/>
      <c r="Q49" s="182"/>
    </row>
    <row r="50" spans="1:17" s="193" customFormat="1" ht="16.5" customHeight="1">
      <c r="A50" s="199" t="s">
        <v>241</v>
      </c>
      <c r="B50" s="201">
        <f>SUM('0201-06'!B50+'0207'!B50+'0208'!B50+'0209'!B50+'0210'!B50+'0211'!B50+'0212'!B50)</f>
        <v>13610593</v>
      </c>
      <c r="C50" s="201">
        <f>SUM('0201-06'!C50+'0207'!C50+'0208'!C50+'0209'!C50+'0210'!C50+'0211'!C50+'0212'!C50)</f>
        <v>13322959</v>
      </c>
      <c r="D50" s="177">
        <f t="shared" si="9"/>
        <v>1.021589348132048</v>
      </c>
      <c r="E50" s="195">
        <f>SUM('0201-06'!E50+'0207'!E50+'0208'!E50+'0209'!E50+'0210'!E50+'0211'!E50+'0212'!E50)</f>
        <v>0</v>
      </c>
      <c r="F50" s="195">
        <f>SUM('0201-06'!F50+'0207'!F50+'0208'!F50+'0209'!F50+'0210'!F50+'0211'!F50+'0212'!F50)</f>
        <v>0</v>
      </c>
      <c r="G50" s="197" t="s">
        <v>242</v>
      </c>
      <c r="H50" s="195">
        <f>SUM('0201-06'!H50+'0207'!H50+'0208'!H50+'0209'!H50+'0210'!H50+'0211'!H50+'0212'!H50)</f>
        <v>3456112</v>
      </c>
      <c r="I50" s="195">
        <f>SUM('0201-06'!I50+'0207'!I50+'0208'!I50+'0209'!I50+'0210'!I50+'0211'!I50+'0212'!I50)</f>
        <v>3822880</v>
      </c>
      <c r="J50" s="177">
        <f t="shared" si="8"/>
        <v>0.9040597664587955</v>
      </c>
      <c r="K50" s="195">
        <f>SUM('0201-06'!K50+'0207'!K50+'0208'!K50+'0209'!K50+'0210'!K50+'0211'!K50+'0212'!K50)</f>
        <v>17066705</v>
      </c>
      <c r="L50" s="195">
        <f>SUM('0201-06'!L50+'0207'!L50+'0208'!L50+'0209'!L50+'0210'!L50+'0211'!L50+'0212'!L50)</f>
        <v>17145839</v>
      </c>
      <c r="M50" s="177">
        <f t="shared" si="6"/>
        <v>0.995384652801184</v>
      </c>
      <c r="O50" s="182"/>
      <c r="P50" s="182"/>
      <c r="Q50" s="182"/>
    </row>
    <row r="51" spans="1:17" s="193" customFormat="1" ht="16.5" customHeight="1">
      <c r="A51" s="199" t="s">
        <v>243</v>
      </c>
      <c r="B51" s="201">
        <f>SUM('0201-06'!B51+'0207'!B51+'0208'!B51+'0209'!B51+'0210'!B51+'0211'!B51+'0212'!B51)</f>
        <v>4338910</v>
      </c>
      <c r="C51" s="201">
        <f>SUM('0201-06'!C51+'0207'!C51+'0208'!C51+'0209'!C51+'0210'!C51+'0211'!C51+'0212'!C51)</f>
        <v>3836255</v>
      </c>
      <c r="D51" s="177">
        <f t="shared" si="9"/>
        <v>1.1310275255424886</v>
      </c>
      <c r="E51" s="195">
        <f>SUM('0201-06'!E51+'0207'!E51+'0208'!E51+'0209'!E51+'0210'!E51+'0211'!E51+'0212'!E51)</f>
        <v>0</v>
      </c>
      <c r="F51" s="195">
        <f>SUM('0201-06'!F51+'0207'!F51+'0208'!F51+'0209'!F51+'0210'!F51+'0211'!F51+'0212'!F51)</f>
        <v>0</v>
      </c>
      <c r="G51" s="197" t="s">
        <v>226</v>
      </c>
      <c r="H51" s="195">
        <f>SUM('0201-06'!H51+'0207'!H51+'0208'!H51+'0209'!H51+'0210'!H51+'0211'!H51+'0212'!H51)</f>
        <v>12188361</v>
      </c>
      <c r="I51" s="195">
        <f>SUM('0201-06'!I51+'0207'!I51+'0208'!I51+'0209'!I51+'0210'!I51+'0211'!I51+'0212'!I51)</f>
        <v>12792553</v>
      </c>
      <c r="J51" s="177">
        <f t="shared" si="8"/>
        <v>0.9527700217462457</v>
      </c>
      <c r="K51" s="195">
        <f>SUM('0201-06'!K51+'0207'!K51+'0208'!K51+'0209'!K51+'0210'!K51+'0211'!K51+'0212'!K51)</f>
        <v>16527271</v>
      </c>
      <c r="L51" s="195">
        <f>SUM('0201-06'!L51+'0207'!L51+'0208'!L51+'0209'!L51+'0210'!L51+'0211'!L51+'0212'!L51)</f>
        <v>16628808</v>
      </c>
      <c r="M51" s="177">
        <f t="shared" si="6"/>
        <v>0.9938939098942029</v>
      </c>
      <c r="O51" s="182"/>
      <c r="P51" s="182"/>
      <c r="Q51" s="182"/>
    </row>
    <row r="52" spans="1:17" s="193" customFormat="1" ht="16.5" customHeight="1">
      <c r="A52" s="199" t="s">
        <v>244</v>
      </c>
      <c r="B52" s="201">
        <f>SUM('0201-06'!B52+'0207'!B52+'0208'!B52+'0209'!B52+'0210'!B52+'0211'!B52+'0212'!B52)</f>
        <v>8723067</v>
      </c>
      <c r="C52" s="201">
        <f>SUM('0201-06'!C52+'0207'!C52+'0208'!C52+'0209'!C52+'0210'!C52+'0211'!C52+'0212'!C52)</f>
        <v>8618521</v>
      </c>
      <c r="D52" s="177">
        <f t="shared" si="9"/>
        <v>1.0121303875688183</v>
      </c>
      <c r="E52" s="195">
        <f>SUM('0201-06'!E52+'0207'!E52+'0208'!E52+'0209'!E52+'0210'!E52+'0211'!E52+'0212'!E52)</f>
        <v>0</v>
      </c>
      <c r="F52" s="195">
        <f>SUM('0201-06'!F52+'0207'!F52+'0208'!F52+'0209'!F52+'0210'!F52+'0211'!F52+'0212'!F52)</f>
        <v>0</v>
      </c>
      <c r="G52" s="197" t="s">
        <v>226</v>
      </c>
      <c r="H52" s="195">
        <f>SUM('0201-06'!H52+'0207'!H52+'0208'!H52+'0209'!H52+'0210'!H52+'0211'!H52+'0212'!H52)</f>
        <v>7417010</v>
      </c>
      <c r="I52" s="195">
        <f>SUM('0201-06'!I52+'0207'!I52+'0208'!I52+'0209'!I52+'0210'!I52+'0211'!I52+'0212'!I52)</f>
        <v>7964312</v>
      </c>
      <c r="J52" s="177">
        <f t="shared" si="8"/>
        <v>0.9312806931722414</v>
      </c>
      <c r="K52" s="195">
        <f>SUM('0201-06'!K52+'0207'!K52+'0208'!K52+'0209'!K52+'0210'!K52+'0211'!K52+'0212'!K52)</f>
        <v>16140077</v>
      </c>
      <c r="L52" s="195">
        <f>SUM('0201-06'!L52+'0207'!L52+'0208'!L52+'0209'!L52+'0210'!L52+'0211'!L52+'0212'!L52)</f>
        <v>16582833</v>
      </c>
      <c r="M52" s="177">
        <f t="shared" si="6"/>
        <v>0.9733003401770977</v>
      </c>
      <c r="O52" s="182"/>
      <c r="P52" s="182"/>
      <c r="Q52" s="182"/>
    </row>
    <row r="53" spans="1:17" s="193" customFormat="1" ht="16.5" customHeight="1">
      <c r="A53" s="199" t="s">
        <v>132</v>
      </c>
      <c r="B53" s="201">
        <f>SUM('0201-06'!B53+'0207'!B53+'0208'!B53+'0209'!B53+'0210'!B53+'0211'!B53+'0212'!B53)</f>
        <v>10100813</v>
      </c>
      <c r="C53" s="201">
        <f>SUM('0201-06'!C53+'0207'!C53+'0208'!C53+'0209'!C53+'0210'!C53+'0211'!C53+'0212'!C53)</f>
        <v>9383496</v>
      </c>
      <c r="D53" s="177">
        <f t="shared" si="9"/>
        <v>1.076444536236814</v>
      </c>
      <c r="E53" s="195">
        <f>SUM('0201-06'!E53+'0207'!E53+'0208'!E53+'0209'!E53+'0210'!E53+'0211'!E53+'0212'!E53)</f>
        <v>129574</v>
      </c>
      <c r="F53" s="195">
        <f>SUM('0201-06'!F53+'0207'!F53+'0208'!F53+'0209'!F53+'0210'!F53+'0211'!F53+'0212'!F53)</f>
        <v>249303</v>
      </c>
      <c r="G53" s="177">
        <f>SUM(E53/F53)</f>
        <v>0.5197450491971617</v>
      </c>
      <c r="H53" s="195">
        <f>SUM('0201-06'!H53+'0207'!H53+'0208'!H53+'0209'!H53+'0210'!H53+'0211'!H53+'0212'!H53)</f>
        <v>4043104</v>
      </c>
      <c r="I53" s="195">
        <f>SUM('0201-06'!I53+'0207'!I53+'0208'!I53+'0209'!I53+'0210'!I53+'0211'!I53+'0212'!I53)</f>
        <v>4616247</v>
      </c>
      <c r="J53" s="177">
        <f t="shared" si="8"/>
        <v>0.8758422155486913</v>
      </c>
      <c r="K53" s="195">
        <f>SUM('0201-06'!K53+'0207'!K53+'0208'!K53+'0209'!K53+'0210'!K53+'0211'!K53+'0212'!K53)</f>
        <v>14273491</v>
      </c>
      <c r="L53" s="195">
        <f>SUM('0201-06'!L53+'0207'!L53+'0208'!L53+'0209'!L53+'0210'!L53+'0211'!L53+'0212'!L53)</f>
        <v>14249046</v>
      </c>
      <c r="M53" s="177">
        <f t="shared" si="6"/>
        <v>1.00171555344828</v>
      </c>
      <c r="O53" s="182"/>
      <c r="P53" s="182"/>
      <c r="Q53" s="182"/>
    </row>
    <row r="54" spans="1:17" s="193" customFormat="1" ht="16.5" customHeight="1" thickBot="1">
      <c r="A54" s="211" t="s">
        <v>133</v>
      </c>
      <c r="B54" s="201">
        <f>SUM('0201-06'!B54+'0207'!B54+'0208'!B54+'0209'!B54+'0210'!B54+'0211'!B54+'0212'!B54)</f>
        <v>1504488</v>
      </c>
      <c r="C54" s="201">
        <f>SUM('0201-06'!C54+'0207'!C54+'0208'!C54+'0209'!C54+'0210'!C54+'0211'!C54+'0212'!C54)</f>
        <v>1478732</v>
      </c>
      <c r="D54" s="160">
        <f t="shared" si="9"/>
        <v>1.017417625370926</v>
      </c>
      <c r="E54" s="201">
        <f>SUM('0201-06'!E54+'0207'!E54+'0208'!E54+'0209'!E54+'0210'!E54+'0211'!E54+'0212'!E54)</f>
        <v>0</v>
      </c>
      <c r="F54" s="201">
        <f>SUM('0201-06'!F54+'0207'!F54+'0208'!F54+'0209'!F54+'0210'!F54+'0211'!F54+'0212'!F54)</f>
        <v>0</v>
      </c>
      <c r="G54" s="212" t="s">
        <v>226</v>
      </c>
      <c r="H54" s="201">
        <f>SUM('0201-06'!H54+'0207'!H54+'0208'!H54+'0209'!H54+'0210'!H54+'0211'!H54+'0212'!H54)</f>
        <v>8951454</v>
      </c>
      <c r="I54" s="201">
        <f>SUM('0201-06'!I54+'0207'!I54+'0208'!I54+'0209'!I54+'0210'!I54+'0211'!I54+'0212'!I54)</f>
        <v>10279438</v>
      </c>
      <c r="J54" s="160">
        <f t="shared" si="8"/>
        <v>0.8708116144092702</v>
      </c>
      <c r="K54" s="201">
        <f>SUM('0201-06'!K54+'0207'!K54+'0208'!K54+'0209'!K54+'0210'!K54+'0211'!K54+'0212'!K54)</f>
        <v>10455942</v>
      </c>
      <c r="L54" s="201">
        <f>SUM('0201-06'!L54+'0207'!L54+'0208'!L54+'0209'!L54+'0210'!L54+'0211'!L54+'0212'!L54)</f>
        <v>11758170</v>
      </c>
      <c r="M54" s="160">
        <f t="shared" si="6"/>
        <v>0.8892490923332458</v>
      </c>
      <c r="O54" s="182"/>
      <c r="P54" s="182"/>
      <c r="Q54" s="182"/>
    </row>
    <row r="55" spans="1:17" s="193" customFormat="1" ht="18" customHeight="1" thickBot="1">
      <c r="A55" s="203" t="s">
        <v>191</v>
      </c>
      <c r="B55" s="230">
        <f>SUM('0201-06'!B55+'0207'!B55+'0208'!B55+'0209'!B55+'0210'!B55+'0211'!B55+'0212'!B55)</f>
        <v>326950163</v>
      </c>
      <c r="C55" s="230">
        <f>SUM('0201-06'!C55+'0207'!C55+'0208'!C55+'0209'!C55+'0210'!C55+'0211'!C55+'0212'!C55)</f>
        <v>338965608</v>
      </c>
      <c r="D55" s="206">
        <f t="shared" si="9"/>
        <v>0.9645526132550887</v>
      </c>
      <c r="E55" s="230">
        <f>SUM('0201-06'!E55+'0207'!E55+'0208'!E55+'0209'!E55+'0210'!E55+'0211'!E55+'0212'!E55)</f>
        <v>2232087</v>
      </c>
      <c r="F55" s="230">
        <f>SUM('0201-06'!F55+'0207'!F55+'0208'!F55+'0209'!F55+'0210'!F55+'0211'!F55+'0212'!F55)</f>
        <v>1920359</v>
      </c>
      <c r="G55" s="206">
        <f>SUM(E55/F55)</f>
        <v>1.1623279813826477</v>
      </c>
      <c r="H55" s="230">
        <f>SUM('0201-06'!H55+'0207'!H55+'0208'!H55+'0209'!H55+'0210'!H55+'0211'!H55+'0212'!H55)</f>
        <v>304141810</v>
      </c>
      <c r="I55" s="230">
        <f>SUM('0201-06'!I55+'0207'!I55+'0208'!I55+'0209'!I55+'0210'!I55+'0211'!I55+'0212'!I55)</f>
        <v>398930630</v>
      </c>
      <c r="J55" s="206">
        <f t="shared" si="8"/>
        <v>0.7623927247702188</v>
      </c>
      <c r="K55" s="230">
        <f>SUM('0201-06'!K55+'0207'!K55+'0208'!K55+'0209'!K55+'0210'!K55+'0211'!K55+'0212'!K55)</f>
        <v>633324060</v>
      </c>
      <c r="L55" s="230">
        <f>SUM('0201-06'!L55+'0207'!L55+'0208'!L55+'0209'!L55+'0210'!L55+'0211'!L55+'0212'!L55)</f>
        <v>739816597</v>
      </c>
      <c r="M55" s="207">
        <f t="shared" si="6"/>
        <v>0.8560554907367129</v>
      </c>
      <c r="O55" s="182"/>
      <c r="P55" s="182"/>
      <c r="Q55" s="182"/>
    </row>
    <row r="56" spans="1:17" s="193" customFormat="1" ht="19.5" customHeight="1" thickBot="1">
      <c r="A56" s="203" t="s">
        <v>192</v>
      </c>
      <c r="B56" s="230">
        <f>SUM('0201-06'!B56+'0207'!B56+'0208'!B56+'0209'!B56+'0210'!B56+'0211'!B56+'0212'!B56)</f>
        <v>2252305408</v>
      </c>
      <c r="C56" s="230">
        <f>SUM('0201-06'!C56+'0207'!C56+'0208'!C56+'0209'!C56+'0210'!C56+'0211'!C56+'0212'!C56)</f>
        <v>2230608436</v>
      </c>
      <c r="D56" s="206">
        <f t="shared" si="9"/>
        <v>1.009726929948722</v>
      </c>
      <c r="E56" s="230">
        <f>SUM('0201-06'!E56+'0207'!E56+'0208'!E56+'0209'!E56+'0210'!E56+'0211'!E56+'0212'!E56)</f>
        <v>36182009</v>
      </c>
      <c r="F56" s="230">
        <f>SUM('0201-06'!F56+'0207'!F56+'0208'!F56+'0209'!F56+'0210'!F56+'0211'!F56+'0212'!F56)</f>
        <v>29671144</v>
      </c>
      <c r="G56" s="206">
        <f>SUM(E56/F56)</f>
        <v>1.2194342422388567</v>
      </c>
      <c r="H56" s="230">
        <f>SUM('0201-06'!H56+'0207'!H56+'0208'!H56+'0209'!H56+'0210'!H56+'0211'!H56+'0212'!H56)</f>
        <v>3268819491</v>
      </c>
      <c r="I56" s="230">
        <f>SUM('0201-06'!I56+'0207'!I56+'0208'!I56+'0209'!I56+'0210'!I56+'0211'!I56+'0212'!I56)</f>
        <v>3387408908</v>
      </c>
      <c r="J56" s="206">
        <f t="shared" si="8"/>
        <v>0.9649911126111971</v>
      </c>
      <c r="K56" s="230">
        <f>SUM('0201-06'!K56+'0207'!K56+'0208'!K56+'0209'!K56+'0210'!K56+'0211'!K56+'0212'!K56)</f>
        <v>5557306908</v>
      </c>
      <c r="L56" s="230">
        <f>SUM('0201-06'!L56+'0207'!L56+'0208'!L56+'0209'!L56+'0210'!L56+'0211'!L56+'0212'!L56)</f>
        <v>5647688488</v>
      </c>
      <c r="M56" s="207">
        <f t="shared" si="6"/>
        <v>0.9839967129575153</v>
      </c>
      <c r="N56" s="192"/>
      <c r="O56" s="182"/>
      <c r="P56" s="182"/>
      <c r="Q56" s="182"/>
    </row>
  </sheetData>
  <printOptions horizontalCentered="1"/>
  <pageMargins left="0.42" right="0.49" top="0.31" bottom="0.5905511811023623" header="0.5118110236220472" footer="0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="75" zoomScaleNormal="75" workbookViewId="0" topLeftCell="A1">
      <selection activeCell="F47" sqref="F47"/>
    </sheetView>
  </sheetViews>
  <sheetFormatPr defaultColWidth="11.19921875" defaultRowHeight="15"/>
  <cols>
    <col min="1" max="1" width="17.3984375" style="4" customWidth="1"/>
    <col min="2" max="3" width="11.09765625" style="4" customWidth="1"/>
    <col min="4" max="4" width="6.59765625" style="4" customWidth="1"/>
    <col min="5" max="6" width="9.5" style="4" customWidth="1"/>
    <col min="7" max="7" width="7" style="4" customWidth="1"/>
    <col min="8" max="8" width="11.09765625" style="4" bestFit="1" customWidth="1"/>
    <col min="9" max="9" width="11.09765625" style="4" customWidth="1"/>
    <col min="10" max="10" width="6.59765625" style="4" customWidth="1"/>
    <col min="11" max="12" width="11.09765625" style="4" customWidth="1"/>
    <col min="13" max="13" width="6.59765625" style="4" customWidth="1"/>
    <col min="14" max="16384" width="10.59765625" style="4" customWidth="1"/>
  </cols>
  <sheetData>
    <row r="1" spans="1:13" ht="18.75">
      <c r="A1" s="1" t="s">
        <v>139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279</v>
      </c>
    </row>
    <row r="2" spans="1:13" ht="15.75">
      <c r="A2" s="231" t="s">
        <v>136</v>
      </c>
      <c r="B2" s="5" t="s">
        <v>280</v>
      </c>
      <c r="C2" s="6"/>
      <c r="D2" s="5"/>
      <c r="E2" s="7" t="s">
        <v>281</v>
      </c>
      <c r="F2" s="6"/>
      <c r="G2" s="8"/>
      <c r="H2" s="9" t="s">
        <v>282</v>
      </c>
      <c r="I2" s="6"/>
      <c r="J2" s="8"/>
      <c r="K2" s="9" t="s">
        <v>283</v>
      </c>
      <c r="L2" s="6"/>
      <c r="M2" s="10"/>
    </row>
    <row r="3" spans="1:13" ht="15.75">
      <c r="A3" s="232"/>
      <c r="B3" s="11">
        <v>35795</v>
      </c>
      <c r="C3" s="11">
        <v>35430</v>
      </c>
      <c r="D3" s="12" t="s">
        <v>284</v>
      </c>
      <c r="E3" s="11">
        <v>35795</v>
      </c>
      <c r="F3" s="11">
        <v>35430</v>
      </c>
      <c r="G3" s="12" t="s">
        <v>284</v>
      </c>
      <c r="H3" s="11">
        <v>35795</v>
      </c>
      <c r="I3" s="11">
        <v>35430</v>
      </c>
      <c r="J3" s="12" t="s">
        <v>284</v>
      </c>
      <c r="K3" s="11">
        <v>35795</v>
      </c>
      <c r="L3" s="11">
        <v>35430</v>
      </c>
      <c r="M3" s="12" t="s">
        <v>284</v>
      </c>
    </row>
    <row r="4" spans="1:13" ht="15.75">
      <c r="A4" s="13" t="s">
        <v>285</v>
      </c>
      <c r="B4" s="14">
        <v>26209534</v>
      </c>
      <c r="C4" s="14">
        <v>40194078</v>
      </c>
      <c r="D4" s="15">
        <f aca="true" t="shared" si="0" ref="D4:D47">SUM(B4/C4)</f>
        <v>0.6520745170470137</v>
      </c>
      <c r="E4" s="14">
        <v>558470</v>
      </c>
      <c r="F4" s="14">
        <v>459646</v>
      </c>
      <c r="G4" s="15">
        <f aca="true" t="shared" si="1" ref="G4:G9">SUM(E4/F4)</f>
        <v>1.2150002393146029</v>
      </c>
      <c r="H4" s="14">
        <v>66774483</v>
      </c>
      <c r="I4" s="14">
        <v>61303321</v>
      </c>
      <c r="J4" s="15">
        <f aca="true" t="shared" si="2" ref="J4:J13">SUM(H4/I4)</f>
        <v>1.0892473998268382</v>
      </c>
      <c r="K4" s="14">
        <f aca="true" t="shared" si="3" ref="K4:K25">SUM(B4+E4+H4)</f>
        <v>93542487</v>
      </c>
      <c r="L4" s="14">
        <f aca="true" t="shared" si="4" ref="L4:L25">SUM(C4+F4+I4)</f>
        <v>101957045</v>
      </c>
      <c r="M4" s="15">
        <f aca="true" t="shared" si="5" ref="M4:M47">SUM(K4/L4)</f>
        <v>0.9174695775068805</v>
      </c>
    </row>
    <row r="5" spans="1:13" ht="15.75">
      <c r="A5" s="13" t="s">
        <v>286</v>
      </c>
      <c r="B5" s="14">
        <v>11295881</v>
      </c>
      <c r="C5" s="14">
        <v>15285788</v>
      </c>
      <c r="D5" s="15">
        <f>SUM(B5/C5)</f>
        <v>0.7389793054829754</v>
      </c>
      <c r="E5" s="14">
        <v>185004</v>
      </c>
      <c r="F5" s="14">
        <v>199201</v>
      </c>
      <c r="G5" s="15">
        <f t="shared" si="1"/>
        <v>0.9287302774584465</v>
      </c>
      <c r="H5" s="14">
        <v>32259102</v>
      </c>
      <c r="I5" s="14">
        <v>33125320</v>
      </c>
      <c r="J5" s="15">
        <f t="shared" si="2"/>
        <v>0.9738502752577183</v>
      </c>
      <c r="K5" s="14">
        <f t="shared" si="3"/>
        <v>43739987</v>
      </c>
      <c r="L5" s="14">
        <f t="shared" si="4"/>
        <v>48610309</v>
      </c>
      <c r="M5" s="15">
        <f>SUM(K5/L5)</f>
        <v>0.8998088656461739</v>
      </c>
    </row>
    <row r="6" spans="1:13" ht="15.75">
      <c r="A6" s="13" t="s">
        <v>287</v>
      </c>
      <c r="B6" s="14">
        <v>8323945</v>
      </c>
      <c r="C6" s="14">
        <v>10558457</v>
      </c>
      <c r="D6" s="15">
        <f t="shared" si="0"/>
        <v>0.7883675616617087</v>
      </c>
      <c r="E6" s="14">
        <v>140111</v>
      </c>
      <c r="F6" s="14">
        <v>171888</v>
      </c>
      <c r="G6" s="15">
        <f t="shared" si="1"/>
        <v>0.8151296192869776</v>
      </c>
      <c r="H6" s="14">
        <v>24262261</v>
      </c>
      <c r="I6" s="14">
        <v>21397398</v>
      </c>
      <c r="J6" s="15">
        <f t="shared" si="2"/>
        <v>1.1338883821294534</v>
      </c>
      <c r="K6" s="14">
        <f t="shared" si="3"/>
        <v>32726317</v>
      </c>
      <c r="L6" s="14">
        <f t="shared" si="4"/>
        <v>32127743</v>
      </c>
      <c r="M6" s="15">
        <f t="shared" si="5"/>
        <v>1.018631062879207</v>
      </c>
    </row>
    <row r="7" spans="1:13" ht="15.75">
      <c r="A7" s="13" t="s">
        <v>288</v>
      </c>
      <c r="B7" s="14">
        <v>13745684</v>
      </c>
      <c r="C7" s="14">
        <v>16671197</v>
      </c>
      <c r="D7" s="15">
        <f t="shared" si="0"/>
        <v>0.8245169198108571</v>
      </c>
      <c r="E7" s="14">
        <v>11671</v>
      </c>
      <c r="F7" s="14">
        <v>22543</v>
      </c>
      <c r="G7" s="15">
        <f t="shared" si="1"/>
        <v>0.5177216874417779</v>
      </c>
      <c r="H7" s="14">
        <v>9057817</v>
      </c>
      <c r="I7" s="14">
        <v>8768214</v>
      </c>
      <c r="J7" s="15">
        <f t="shared" si="2"/>
        <v>1.0330287331034576</v>
      </c>
      <c r="K7" s="14">
        <f t="shared" si="3"/>
        <v>22815172</v>
      </c>
      <c r="L7" s="14">
        <f t="shared" si="4"/>
        <v>25461954</v>
      </c>
      <c r="M7" s="15">
        <f t="shared" si="5"/>
        <v>0.8960495333547457</v>
      </c>
    </row>
    <row r="8" spans="1:13" ht="15.75">
      <c r="A8" s="13" t="s">
        <v>290</v>
      </c>
      <c r="B8" s="14">
        <v>2833414</v>
      </c>
      <c r="C8" s="14">
        <v>3817920</v>
      </c>
      <c r="D8" s="15">
        <f aca="true" t="shared" si="6" ref="D8:D13">SUM(B8/C8)</f>
        <v>0.7421355083396195</v>
      </c>
      <c r="E8" s="14">
        <v>1312</v>
      </c>
      <c r="F8" s="14">
        <v>1165</v>
      </c>
      <c r="G8" s="15">
        <f t="shared" si="1"/>
        <v>1.1261802575107296</v>
      </c>
      <c r="H8" s="14">
        <v>11132626</v>
      </c>
      <c r="I8" s="14">
        <v>10716407</v>
      </c>
      <c r="J8" s="15">
        <f t="shared" si="2"/>
        <v>1.0388394169799635</v>
      </c>
      <c r="K8" s="14">
        <f t="shared" si="3"/>
        <v>13967352</v>
      </c>
      <c r="L8" s="14">
        <f t="shared" si="4"/>
        <v>14535492</v>
      </c>
      <c r="M8" s="15">
        <f aca="true" t="shared" si="7" ref="M8:M13">SUM(K8/L8)</f>
        <v>0.9609136037500485</v>
      </c>
    </row>
    <row r="9" spans="1:13" ht="15.75">
      <c r="A9" s="13" t="s">
        <v>289</v>
      </c>
      <c r="B9" s="14">
        <v>4183118</v>
      </c>
      <c r="C9" s="14">
        <v>5717578</v>
      </c>
      <c r="D9" s="15">
        <f t="shared" si="6"/>
        <v>0.7316241247605192</v>
      </c>
      <c r="E9" s="14">
        <v>39308</v>
      </c>
      <c r="F9" s="14">
        <v>50454</v>
      </c>
      <c r="G9" s="15">
        <f t="shared" si="1"/>
        <v>0.779085900027748</v>
      </c>
      <c r="H9" s="14">
        <v>10708832</v>
      </c>
      <c r="I9" s="14">
        <v>11700353</v>
      </c>
      <c r="J9" s="15">
        <f t="shared" si="2"/>
        <v>0.9152571721554043</v>
      </c>
      <c r="K9" s="14">
        <f t="shared" si="3"/>
        <v>14931258</v>
      </c>
      <c r="L9" s="14">
        <f t="shared" si="4"/>
        <v>17468385</v>
      </c>
      <c r="M9" s="15">
        <f t="shared" si="7"/>
        <v>0.8547589259110101</v>
      </c>
    </row>
    <row r="10" spans="1:13" ht="15.75">
      <c r="A10" s="13" t="s">
        <v>291</v>
      </c>
      <c r="B10" s="14">
        <v>14726139</v>
      </c>
      <c r="C10" s="14">
        <v>16137965</v>
      </c>
      <c r="D10" s="15">
        <f t="shared" si="6"/>
        <v>0.9125152396848054</v>
      </c>
      <c r="E10" s="14">
        <v>0</v>
      </c>
      <c r="F10" s="14">
        <v>0</v>
      </c>
      <c r="G10" s="16" t="s">
        <v>292</v>
      </c>
      <c r="H10" s="14">
        <v>487587</v>
      </c>
      <c r="I10" s="14">
        <v>390413</v>
      </c>
      <c r="J10" s="15">
        <f t="shared" si="2"/>
        <v>1.248900523292001</v>
      </c>
      <c r="K10" s="14">
        <f t="shared" si="3"/>
        <v>15213726</v>
      </c>
      <c r="L10" s="14">
        <f t="shared" si="4"/>
        <v>16528378</v>
      </c>
      <c r="M10" s="15">
        <f t="shared" si="7"/>
        <v>0.9204609187907005</v>
      </c>
    </row>
    <row r="11" spans="1:13" ht="15.75">
      <c r="A11" s="13" t="s">
        <v>293</v>
      </c>
      <c r="B11" s="14">
        <v>6153603</v>
      </c>
      <c r="C11" s="14">
        <v>8085448</v>
      </c>
      <c r="D11" s="15">
        <f t="shared" si="6"/>
        <v>0.7610713716790956</v>
      </c>
      <c r="E11" s="14">
        <v>19351</v>
      </c>
      <c r="F11" s="14">
        <v>28659</v>
      </c>
      <c r="G11" s="15">
        <f>SUM(E11/F11)</f>
        <v>0.6752154646009979</v>
      </c>
      <c r="H11" s="14">
        <v>3878999</v>
      </c>
      <c r="I11" s="14">
        <v>3972619</v>
      </c>
      <c r="J11" s="15">
        <f t="shared" si="2"/>
        <v>0.9764336826662713</v>
      </c>
      <c r="K11" s="14">
        <f t="shared" si="3"/>
        <v>10051953</v>
      </c>
      <c r="L11" s="14">
        <f t="shared" si="4"/>
        <v>12086726</v>
      </c>
      <c r="M11" s="15">
        <f t="shared" si="7"/>
        <v>0.831652260504623</v>
      </c>
    </row>
    <row r="12" spans="1:13" ht="15.75">
      <c r="A12" s="13" t="s">
        <v>295</v>
      </c>
      <c r="B12" s="14">
        <v>1691961</v>
      </c>
      <c r="C12" s="14">
        <v>3108175</v>
      </c>
      <c r="D12" s="15">
        <f t="shared" si="6"/>
        <v>0.5443583453312635</v>
      </c>
      <c r="E12" s="14">
        <v>14734</v>
      </c>
      <c r="F12" s="14">
        <v>35996</v>
      </c>
      <c r="G12" s="15">
        <f>SUM(E12/F12)</f>
        <v>0.4093232581397933</v>
      </c>
      <c r="H12" s="14">
        <v>6885878</v>
      </c>
      <c r="I12" s="14">
        <v>7493270</v>
      </c>
      <c r="J12" s="15">
        <f t="shared" si="2"/>
        <v>0.9189416636528511</v>
      </c>
      <c r="K12" s="14">
        <f t="shared" si="3"/>
        <v>8592573</v>
      </c>
      <c r="L12" s="14">
        <f t="shared" si="4"/>
        <v>10637441</v>
      </c>
      <c r="M12" s="15">
        <f t="shared" si="7"/>
        <v>0.8077669243946923</v>
      </c>
    </row>
    <row r="13" spans="1:13" ht="15.75">
      <c r="A13" s="13" t="s">
        <v>297</v>
      </c>
      <c r="B13" s="14">
        <v>1776036</v>
      </c>
      <c r="C13" s="14">
        <v>2911310</v>
      </c>
      <c r="D13" s="15">
        <f t="shared" si="6"/>
        <v>0.6100470235048827</v>
      </c>
      <c r="E13" s="14">
        <v>15522</v>
      </c>
      <c r="F13" s="14">
        <v>12060</v>
      </c>
      <c r="G13" s="15">
        <f>SUM(E13/F13)</f>
        <v>1.2870646766169154</v>
      </c>
      <c r="H13" s="14">
        <v>9727076</v>
      </c>
      <c r="I13" s="14">
        <v>9646250</v>
      </c>
      <c r="J13" s="15">
        <f t="shared" si="2"/>
        <v>1.00837900738629</v>
      </c>
      <c r="K13" s="14">
        <f t="shared" si="3"/>
        <v>11518634</v>
      </c>
      <c r="L13" s="14">
        <f t="shared" si="4"/>
        <v>12569620</v>
      </c>
      <c r="M13" s="15">
        <f t="shared" si="7"/>
        <v>0.9163868120118189</v>
      </c>
    </row>
    <row r="14" spans="1:13" ht="15.75">
      <c r="A14" s="13" t="s">
        <v>294</v>
      </c>
      <c r="B14" s="14">
        <v>7138909</v>
      </c>
      <c r="C14" s="14">
        <v>11277858</v>
      </c>
      <c r="D14" s="15">
        <f t="shared" si="0"/>
        <v>0.6330022066246977</v>
      </c>
      <c r="E14" s="14">
        <v>0</v>
      </c>
      <c r="F14" s="14">
        <v>0</v>
      </c>
      <c r="G14" s="16" t="s">
        <v>292</v>
      </c>
      <c r="H14" s="14">
        <v>0</v>
      </c>
      <c r="I14" s="14">
        <v>0</v>
      </c>
      <c r="J14" s="16" t="s">
        <v>292</v>
      </c>
      <c r="K14" s="14">
        <f t="shared" si="3"/>
        <v>7138909</v>
      </c>
      <c r="L14" s="14">
        <f t="shared" si="4"/>
        <v>11277858</v>
      </c>
      <c r="M14" s="15">
        <f t="shared" si="5"/>
        <v>0.6330022066246977</v>
      </c>
    </row>
    <row r="15" spans="1:13" ht="15.75">
      <c r="A15" s="13" t="s">
        <v>299</v>
      </c>
      <c r="B15" s="14">
        <v>470143</v>
      </c>
      <c r="C15" s="14">
        <v>867863</v>
      </c>
      <c r="D15" s="15">
        <f t="shared" si="0"/>
        <v>0.5417249035850128</v>
      </c>
      <c r="E15" s="14">
        <v>17137</v>
      </c>
      <c r="F15" s="14">
        <v>5339</v>
      </c>
      <c r="G15" s="15">
        <f>SUM(E15/F15)</f>
        <v>3.209777111818693</v>
      </c>
      <c r="H15" s="14">
        <v>5407420</v>
      </c>
      <c r="I15" s="14">
        <v>4772463</v>
      </c>
      <c r="J15" s="15">
        <f aca="true" t="shared" si="8" ref="J15:J20">SUM(H15/I15)</f>
        <v>1.1330459764695924</v>
      </c>
      <c r="K15" s="14">
        <f t="shared" si="3"/>
        <v>5894700</v>
      </c>
      <c r="L15" s="14">
        <f t="shared" si="4"/>
        <v>5645665</v>
      </c>
      <c r="M15" s="15">
        <f t="shared" si="5"/>
        <v>1.0441108354817368</v>
      </c>
    </row>
    <row r="16" spans="1:13" ht="15.75">
      <c r="A16" s="13" t="s">
        <v>298</v>
      </c>
      <c r="B16" s="14">
        <v>2131130</v>
      </c>
      <c r="C16" s="14">
        <v>2924731</v>
      </c>
      <c r="D16" s="15">
        <f t="shared" si="0"/>
        <v>0.7286584646588011</v>
      </c>
      <c r="E16" s="14">
        <v>55549</v>
      </c>
      <c r="F16" s="14">
        <v>64665</v>
      </c>
      <c r="G16" s="15">
        <f>SUM(E16/F16)</f>
        <v>0.8590272945178999</v>
      </c>
      <c r="H16" s="14">
        <v>3890774</v>
      </c>
      <c r="I16" s="14">
        <v>3471893</v>
      </c>
      <c r="J16" s="15">
        <f t="shared" si="8"/>
        <v>1.120649167471463</v>
      </c>
      <c r="K16" s="14">
        <f t="shared" si="3"/>
        <v>6077453</v>
      </c>
      <c r="L16" s="14">
        <f t="shared" si="4"/>
        <v>6461289</v>
      </c>
      <c r="M16" s="15">
        <f t="shared" si="5"/>
        <v>0.9405945160478041</v>
      </c>
    </row>
    <row r="17" spans="1:13" ht="15.75">
      <c r="A17" s="13" t="s">
        <v>300</v>
      </c>
      <c r="B17" s="14">
        <v>1485973</v>
      </c>
      <c r="C17" s="14">
        <v>1545645</v>
      </c>
      <c r="D17" s="15">
        <f t="shared" si="0"/>
        <v>0.9613934635702247</v>
      </c>
      <c r="E17" s="14">
        <v>0</v>
      </c>
      <c r="F17" s="14">
        <v>0</v>
      </c>
      <c r="G17" s="16" t="s">
        <v>292</v>
      </c>
      <c r="H17" s="14">
        <v>5230098</v>
      </c>
      <c r="I17" s="14">
        <v>4765883</v>
      </c>
      <c r="J17" s="15">
        <f t="shared" si="8"/>
        <v>1.097403775963447</v>
      </c>
      <c r="K17" s="14">
        <f t="shared" si="3"/>
        <v>6716071</v>
      </c>
      <c r="L17" s="14">
        <f t="shared" si="4"/>
        <v>6311528</v>
      </c>
      <c r="M17" s="15">
        <f t="shared" si="5"/>
        <v>1.0640958892997068</v>
      </c>
    </row>
    <row r="18" spans="1:13" ht="15.75">
      <c r="A18" s="13" t="s">
        <v>103</v>
      </c>
      <c r="B18" s="14">
        <v>242811</v>
      </c>
      <c r="C18" s="14">
        <v>441913</v>
      </c>
      <c r="D18" s="15">
        <f t="shared" si="0"/>
        <v>0.5494543043540244</v>
      </c>
      <c r="E18" s="14">
        <v>0</v>
      </c>
      <c r="F18" s="14">
        <v>0</v>
      </c>
      <c r="G18" s="16" t="s">
        <v>292</v>
      </c>
      <c r="H18" s="14">
        <v>5178064</v>
      </c>
      <c r="I18" s="14">
        <v>4969132</v>
      </c>
      <c r="J18" s="15">
        <f t="shared" si="8"/>
        <v>1.0420459750314541</v>
      </c>
      <c r="K18" s="14">
        <f t="shared" si="3"/>
        <v>5420875</v>
      </c>
      <c r="L18" s="14">
        <f t="shared" si="4"/>
        <v>5411045</v>
      </c>
      <c r="M18" s="15">
        <f t="shared" si="5"/>
        <v>1.001816654638799</v>
      </c>
    </row>
    <row r="19" spans="1:13" ht="15.75">
      <c r="A19" s="13" t="s">
        <v>104</v>
      </c>
      <c r="B19" s="14">
        <v>37766</v>
      </c>
      <c r="C19" s="14">
        <v>79888</v>
      </c>
      <c r="D19" s="15">
        <f t="shared" si="0"/>
        <v>0.4727368315641899</v>
      </c>
      <c r="E19" s="14">
        <v>51465</v>
      </c>
      <c r="F19" s="14">
        <v>37422</v>
      </c>
      <c r="G19" s="15">
        <f>SUM(E19/F19)</f>
        <v>1.3752605419272086</v>
      </c>
      <c r="H19" s="14">
        <v>5845253</v>
      </c>
      <c r="I19" s="14">
        <v>5870090</v>
      </c>
      <c r="J19" s="15">
        <f t="shared" si="8"/>
        <v>0.99576888940374</v>
      </c>
      <c r="K19" s="14">
        <f t="shared" si="3"/>
        <v>5934484</v>
      </c>
      <c r="L19" s="14">
        <f t="shared" si="4"/>
        <v>5987400</v>
      </c>
      <c r="M19" s="15">
        <f t="shared" si="5"/>
        <v>0.9911621070915589</v>
      </c>
    </row>
    <row r="20" spans="1:13" ht="15.75">
      <c r="A20" s="13" t="s">
        <v>105</v>
      </c>
      <c r="B20" s="14">
        <v>1322694</v>
      </c>
      <c r="C20" s="14">
        <v>1671435</v>
      </c>
      <c r="D20" s="15">
        <f t="shared" si="0"/>
        <v>0.7913523409525348</v>
      </c>
      <c r="E20" s="14">
        <v>1249</v>
      </c>
      <c r="F20" s="14">
        <v>13433</v>
      </c>
      <c r="G20" s="15">
        <f>SUM(E20/F20)</f>
        <v>0.09297997468919825</v>
      </c>
      <c r="H20" s="14">
        <v>2866579</v>
      </c>
      <c r="I20" s="14">
        <v>2731450</v>
      </c>
      <c r="J20" s="15">
        <f t="shared" si="8"/>
        <v>1.0494715261125043</v>
      </c>
      <c r="K20" s="14">
        <f t="shared" si="3"/>
        <v>4190522</v>
      </c>
      <c r="L20" s="14">
        <f t="shared" si="4"/>
        <v>4416318</v>
      </c>
      <c r="M20" s="15">
        <f t="shared" si="5"/>
        <v>0.9488723411674612</v>
      </c>
    </row>
    <row r="21" spans="1:13" ht="15.75">
      <c r="A21" s="13" t="s">
        <v>102</v>
      </c>
      <c r="B21" s="14">
        <v>3424154</v>
      </c>
      <c r="C21" s="14">
        <v>4314120</v>
      </c>
      <c r="D21" s="15">
        <f t="shared" si="0"/>
        <v>0.7937085662893012</v>
      </c>
      <c r="E21" s="14">
        <v>0</v>
      </c>
      <c r="F21" s="14">
        <v>0</v>
      </c>
      <c r="G21" s="16" t="s">
        <v>292</v>
      </c>
      <c r="H21" s="14">
        <v>0</v>
      </c>
      <c r="I21" s="14">
        <v>0</v>
      </c>
      <c r="J21" s="16" t="s">
        <v>292</v>
      </c>
      <c r="K21" s="14">
        <f t="shared" si="3"/>
        <v>3424154</v>
      </c>
      <c r="L21" s="14">
        <f t="shared" si="4"/>
        <v>4314120</v>
      </c>
      <c r="M21" s="15">
        <f t="shared" si="5"/>
        <v>0.7937085662893012</v>
      </c>
    </row>
    <row r="22" spans="1:13" ht="15.75">
      <c r="A22" s="13" t="s">
        <v>101</v>
      </c>
      <c r="B22" s="14">
        <v>3383768</v>
      </c>
      <c r="C22" s="14">
        <v>4493232</v>
      </c>
      <c r="D22" s="15">
        <f t="shared" si="0"/>
        <v>0.7530810783863375</v>
      </c>
      <c r="E22" s="14">
        <v>0</v>
      </c>
      <c r="F22" s="14">
        <v>0</v>
      </c>
      <c r="G22" s="16" t="s">
        <v>292</v>
      </c>
      <c r="H22" s="14">
        <v>0</v>
      </c>
      <c r="I22" s="14">
        <v>0</v>
      </c>
      <c r="J22" s="16" t="s">
        <v>292</v>
      </c>
      <c r="K22" s="14">
        <f t="shared" si="3"/>
        <v>3383768</v>
      </c>
      <c r="L22" s="14">
        <f t="shared" si="4"/>
        <v>4493232</v>
      </c>
      <c r="M22" s="15">
        <f t="shared" si="5"/>
        <v>0.7530810783863375</v>
      </c>
    </row>
    <row r="23" spans="1:13" ht="15.75">
      <c r="A23" s="13" t="s">
        <v>107</v>
      </c>
      <c r="B23" s="14">
        <v>576040</v>
      </c>
      <c r="C23" s="14">
        <v>939926</v>
      </c>
      <c r="D23" s="15">
        <f t="shared" si="0"/>
        <v>0.6128567568085147</v>
      </c>
      <c r="E23" s="14">
        <v>17116</v>
      </c>
      <c r="F23" s="14">
        <v>4069</v>
      </c>
      <c r="G23" s="15">
        <f>SUM(E23/F23)</f>
        <v>4.2064389284836565</v>
      </c>
      <c r="H23" s="14">
        <v>3815536</v>
      </c>
      <c r="I23" s="14">
        <v>3427073</v>
      </c>
      <c r="J23" s="15">
        <f aca="true" t="shared" si="9" ref="J23:J30">SUM(H23/I23)</f>
        <v>1.113351247551482</v>
      </c>
      <c r="K23" s="14">
        <f t="shared" si="3"/>
        <v>4408692</v>
      </c>
      <c r="L23" s="14">
        <f t="shared" si="4"/>
        <v>4371068</v>
      </c>
      <c r="M23" s="15">
        <f t="shared" si="5"/>
        <v>1.008607507364333</v>
      </c>
    </row>
    <row r="24" spans="1:13" ht="15.75">
      <c r="A24" s="13" t="s">
        <v>106</v>
      </c>
      <c r="B24" s="14">
        <v>793717</v>
      </c>
      <c r="C24" s="14">
        <v>1200235</v>
      </c>
      <c r="D24" s="15">
        <f t="shared" si="0"/>
        <v>0.6613013284898374</v>
      </c>
      <c r="E24" s="14">
        <v>2038</v>
      </c>
      <c r="F24" s="14">
        <v>0</v>
      </c>
      <c r="G24" s="16" t="s">
        <v>292</v>
      </c>
      <c r="H24" s="14">
        <v>2881100</v>
      </c>
      <c r="I24" s="14">
        <v>3004100</v>
      </c>
      <c r="J24" s="15">
        <f t="shared" si="9"/>
        <v>0.9590559568589594</v>
      </c>
      <c r="K24" s="14">
        <f t="shared" si="3"/>
        <v>3676855</v>
      </c>
      <c r="L24" s="14">
        <f t="shared" si="4"/>
        <v>4204335</v>
      </c>
      <c r="M24" s="15">
        <f t="shared" si="5"/>
        <v>0.8745390174664959</v>
      </c>
    </row>
    <row r="25" spans="1:13" ht="15.75">
      <c r="A25" s="13" t="s">
        <v>109</v>
      </c>
      <c r="B25" s="14">
        <v>1153045</v>
      </c>
      <c r="C25" s="14">
        <v>1348619</v>
      </c>
      <c r="D25" s="15">
        <f t="shared" si="0"/>
        <v>0.8549820223502709</v>
      </c>
      <c r="E25" s="14">
        <v>2334</v>
      </c>
      <c r="F25" s="14">
        <v>16024</v>
      </c>
      <c r="G25" s="15">
        <f>SUM(E25/F25)</f>
        <v>0.14565651522715925</v>
      </c>
      <c r="H25" s="14">
        <v>2869700</v>
      </c>
      <c r="I25" s="14">
        <v>2667944</v>
      </c>
      <c r="J25" s="15">
        <f t="shared" si="9"/>
        <v>1.0756222769293509</v>
      </c>
      <c r="K25" s="14">
        <f t="shared" si="3"/>
        <v>4025079</v>
      </c>
      <c r="L25" s="14">
        <f t="shared" si="4"/>
        <v>4032587</v>
      </c>
      <c r="M25" s="15">
        <f t="shared" si="5"/>
        <v>0.998138167880817</v>
      </c>
    </row>
    <row r="26" spans="1:13" ht="15.75">
      <c r="A26" s="13" t="s">
        <v>112</v>
      </c>
      <c r="B26" s="14">
        <v>571873</v>
      </c>
      <c r="C26" s="14">
        <v>638964</v>
      </c>
      <c r="D26" s="15">
        <f t="shared" si="0"/>
        <v>0.8950003443073475</v>
      </c>
      <c r="E26" s="14">
        <v>0</v>
      </c>
      <c r="F26" s="14">
        <v>0</v>
      </c>
      <c r="G26" s="16" t="s">
        <v>292</v>
      </c>
      <c r="H26" s="14">
        <v>5834212</v>
      </c>
      <c r="I26" s="14">
        <v>5442362</v>
      </c>
      <c r="J26" s="15">
        <f t="shared" si="9"/>
        <v>1.0719999882404</v>
      </c>
      <c r="K26" s="14">
        <f aca="true" t="shared" si="10" ref="K26:K53">SUM(B26+E26+H26)</f>
        <v>6406085</v>
      </c>
      <c r="L26" s="14">
        <f aca="true" t="shared" si="11" ref="L26:L53">SUM(C26+F26+I26)</f>
        <v>6081326</v>
      </c>
      <c r="M26" s="15">
        <f t="shared" si="5"/>
        <v>1.0534026625114326</v>
      </c>
    </row>
    <row r="27" spans="1:13" ht="15.75">
      <c r="A27" s="17" t="s">
        <v>108</v>
      </c>
      <c r="B27" s="18">
        <v>3044001</v>
      </c>
      <c r="C27" s="18">
        <v>3777851</v>
      </c>
      <c r="D27" s="19">
        <f t="shared" si="0"/>
        <v>0.8057493532698881</v>
      </c>
      <c r="E27" s="18">
        <v>0</v>
      </c>
      <c r="F27" s="18">
        <v>0</v>
      </c>
      <c r="G27" s="16" t="s">
        <v>292</v>
      </c>
      <c r="H27" s="18">
        <v>348552</v>
      </c>
      <c r="I27" s="18">
        <v>329997</v>
      </c>
      <c r="J27" s="19">
        <f t="shared" si="9"/>
        <v>1.0562277838889444</v>
      </c>
      <c r="K27" s="18">
        <f>SUM(B27+E27+H27)</f>
        <v>3392553</v>
      </c>
      <c r="L27" s="18">
        <f>SUM(C27+F27+I27)</f>
        <v>4107848</v>
      </c>
      <c r="M27" s="19">
        <f t="shared" si="5"/>
        <v>0.8258711130499473</v>
      </c>
    </row>
    <row r="28" spans="1:13" ht="15.75">
      <c r="A28" s="13" t="s">
        <v>113</v>
      </c>
      <c r="B28" s="14">
        <v>135786</v>
      </c>
      <c r="C28" s="14">
        <v>201263</v>
      </c>
      <c r="D28" s="15">
        <f t="shared" si="0"/>
        <v>0.6746694623452895</v>
      </c>
      <c r="E28" s="14">
        <v>89430</v>
      </c>
      <c r="F28" s="14">
        <v>18012</v>
      </c>
      <c r="G28" s="15">
        <f>SUM(E28/F28)</f>
        <v>4.965023317788141</v>
      </c>
      <c r="H28" s="14">
        <v>3859127</v>
      </c>
      <c r="I28" s="14">
        <v>3599725</v>
      </c>
      <c r="J28" s="15">
        <f t="shared" si="9"/>
        <v>1.072061615817875</v>
      </c>
      <c r="K28" s="14">
        <f t="shared" si="10"/>
        <v>4084343</v>
      </c>
      <c r="L28" s="14">
        <f t="shared" si="11"/>
        <v>3819000</v>
      </c>
      <c r="M28" s="15">
        <f t="shared" si="5"/>
        <v>1.0694797067295103</v>
      </c>
    </row>
    <row r="29" spans="1:13" ht="15.75">
      <c r="A29" s="13" t="s">
        <v>110</v>
      </c>
      <c r="B29" s="14">
        <v>321120</v>
      </c>
      <c r="C29" s="14">
        <v>448308</v>
      </c>
      <c r="D29" s="15">
        <f t="shared" si="0"/>
        <v>0.7162932626676303</v>
      </c>
      <c r="E29" s="14">
        <v>0</v>
      </c>
      <c r="F29" s="14">
        <v>0</v>
      </c>
      <c r="G29" s="16" t="s">
        <v>292</v>
      </c>
      <c r="H29" s="14">
        <v>2236308</v>
      </c>
      <c r="I29" s="14">
        <v>3325114</v>
      </c>
      <c r="J29" s="15">
        <f t="shared" si="9"/>
        <v>0.6725507757027278</v>
      </c>
      <c r="K29" s="14">
        <f>SUM(B29+E29+H29)</f>
        <v>2557428</v>
      </c>
      <c r="L29" s="14">
        <f>SUM(C29+F29+I29)</f>
        <v>3773422</v>
      </c>
      <c r="M29" s="15">
        <f t="shared" si="5"/>
        <v>0.6777476783672751</v>
      </c>
    </row>
    <row r="30" spans="1:13" ht="15.75">
      <c r="A30" s="24" t="s">
        <v>116</v>
      </c>
      <c r="B30" s="25">
        <v>144451</v>
      </c>
      <c r="C30" s="25">
        <v>295928</v>
      </c>
      <c r="D30" s="26">
        <f t="shared" si="0"/>
        <v>0.4881288691843962</v>
      </c>
      <c r="E30" s="25">
        <v>661</v>
      </c>
      <c r="F30" s="25">
        <v>457</v>
      </c>
      <c r="G30" s="26">
        <f>SUM(E30/F30)</f>
        <v>1.4463894967177242</v>
      </c>
      <c r="H30" s="25">
        <v>2603719</v>
      </c>
      <c r="I30" s="25">
        <v>2440605</v>
      </c>
      <c r="J30" s="26">
        <f t="shared" si="9"/>
        <v>1.066833428596598</v>
      </c>
      <c r="K30" s="25">
        <f t="shared" si="10"/>
        <v>2748831</v>
      </c>
      <c r="L30" s="25">
        <f t="shared" si="11"/>
        <v>2736990</v>
      </c>
      <c r="M30" s="26">
        <f t="shared" si="5"/>
        <v>1.0043262854449595</v>
      </c>
    </row>
    <row r="31" spans="1:13" ht="15.75">
      <c r="A31" s="13" t="s">
        <v>111</v>
      </c>
      <c r="B31" s="14">
        <v>1960851</v>
      </c>
      <c r="C31" s="14">
        <v>3817362</v>
      </c>
      <c r="D31" s="15">
        <f t="shared" si="0"/>
        <v>0.5136665058226073</v>
      </c>
      <c r="E31" s="14">
        <v>0</v>
      </c>
      <c r="F31" s="14">
        <v>0</v>
      </c>
      <c r="G31" s="16" t="s">
        <v>292</v>
      </c>
      <c r="H31" s="14">
        <v>0</v>
      </c>
      <c r="I31" s="14">
        <v>0</v>
      </c>
      <c r="J31" s="16" t="s">
        <v>292</v>
      </c>
      <c r="K31" s="14">
        <f t="shared" si="10"/>
        <v>1960851</v>
      </c>
      <c r="L31" s="14">
        <f t="shared" si="11"/>
        <v>3817362</v>
      </c>
      <c r="M31" s="15">
        <f t="shared" si="5"/>
        <v>0.5136665058226073</v>
      </c>
    </row>
    <row r="32" spans="1:13" ht="15.75">
      <c r="A32" s="13" t="s">
        <v>115</v>
      </c>
      <c r="B32" s="14">
        <v>448658</v>
      </c>
      <c r="C32" s="14">
        <v>606535</v>
      </c>
      <c r="D32" s="15">
        <f t="shared" si="0"/>
        <v>0.7397066945848138</v>
      </c>
      <c r="E32" s="14">
        <v>63070</v>
      </c>
      <c r="F32" s="14">
        <v>57738</v>
      </c>
      <c r="G32" s="15">
        <f>SUM(E32/F32)</f>
        <v>1.0923481935640307</v>
      </c>
      <c r="H32" s="14">
        <v>1998888</v>
      </c>
      <c r="I32" s="14">
        <v>2094951</v>
      </c>
      <c r="J32" s="15">
        <f>SUM(H32/I32)</f>
        <v>0.954145466886815</v>
      </c>
      <c r="K32" s="14">
        <f t="shared" si="10"/>
        <v>2510616</v>
      </c>
      <c r="L32" s="14">
        <f t="shared" si="11"/>
        <v>2759224</v>
      </c>
      <c r="M32" s="15">
        <f t="shared" si="5"/>
        <v>0.9098993050219917</v>
      </c>
    </row>
    <row r="33" spans="1:13" ht="15.75">
      <c r="A33" s="13" t="s">
        <v>118</v>
      </c>
      <c r="B33" s="14">
        <v>201358</v>
      </c>
      <c r="C33" s="14">
        <v>332539</v>
      </c>
      <c r="D33" s="15">
        <f t="shared" si="0"/>
        <v>0.6055169468844256</v>
      </c>
      <c r="E33" s="14">
        <v>0</v>
      </c>
      <c r="F33" s="14">
        <v>0</v>
      </c>
      <c r="G33" s="16" t="s">
        <v>292</v>
      </c>
      <c r="H33" s="14">
        <v>2246758</v>
      </c>
      <c r="I33" s="14">
        <v>2198129</v>
      </c>
      <c r="J33" s="15">
        <f>SUM(H33/I33)</f>
        <v>1.0221229054345764</v>
      </c>
      <c r="K33" s="14">
        <f t="shared" si="10"/>
        <v>2448116</v>
      </c>
      <c r="L33" s="14">
        <f t="shared" si="11"/>
        <v>2530668</v>
      </c>
      <c r="M33" s="15">
        <f t="shared" si="5"/>
        <v>0.9673793638675638</v>
      </c>
    </row>
    <row r="34" spans="1:13" ht="15.75">
      <c r="A34" s="13" t="s">
        <v>140</v>
      </c>
      <c r="B34" s="14">
        <v>2264187</v>
      </c>
      <c r="C34" s="14">
        <v>2273052</v>
      </c>
      <c r="D34" s="15">
        <f t="shared" si="0"/>
        <v>0.9960999572381098</v>
      </c>
      <c r="E34" s="14">
        <v>9588</v>
      </c>
      <c r="F34" s="14">
        <v>14360</v>
      </c>
      <c r="G34" s="15">
        <f>SUM(E34/F34)</f>
        <v>0.6676880222841226</v>
      </c>
      <c r="H34" s="14">
        <v>219773</v>
      </c>
      <c r="I34" s="14">
        <v>193588</v>
      </c>
      <c r="J34" s="15">
        <f>SUM(H34/I34)</f>
        <v>1.135261483149782</v>
      </c>
      <c r="K34" s="14">
        <f t="shared" si="10"/>
        <v>2493548</v>
      </c>
      <c r="L34" s="14">
        <f t="shared" si="11"/>
        <v>2481000</v>
      </c>
      <c r="M34" s="15">
        <f t="shared" si="5"/>
        <v>1.0050576380491738</v>
      </c>
    </row>
    <row r="35" spans="1:13" ht="15.75">
      <c r="A35" s="13" t="s">
        <v>114</v>
      </c>
      <c r="B35" s="14">
        <v>1921336</v>
      </c>
      <c r="C35" s="14">
        <v>2838965</v>
      </c>
      <c r="D35" s="15">
        <f aca="true" t="shared" si="12" ref="D35:D43">SUM(B35/C35)</f>
        <v>0.6767734015741652</v>
      </c>
      <c r="E35" s="14">
        <v>0</v>
      </c>
      <c r="F35" s="14">
        <v>0</v>
      </c>
      <c r="G35" s="16" t="s">
        <v>292</v>
      </c>
      <c r="H35" s="14">
        <v>108173</v>
      </c>
      <c r="I35" s="14">
        <v>140698</v>
      </c>
      <c r="J35" s="15">
        <f>SUM(H35/I35)</f>
        <v>0.7688311134486631</v>
      </c>
      <c r="K35" s="14">
        <f t="shared" si="10"/>
        <v>2029509</v>
      </c>
      <c r="L35" s="14">
        <f t="shared" si="11"/>
        <v>2979663</v>
      </c>
      <c r="M35" s="15">
        <f aca="true" t="shared" si="13" ref="M35:M43">SUM(K35/L35)</f>
        <v>0.6811203146127599</v>
      </c>
    </row>
    <row r="36" spans="1:13" ht="15.75">
      <c r="A36" s="13" t="s">
        <v>138</v>
      </c>
      <c r="B36" s="14">
        <v>388931</v>
      </c>
      <c r="C36" s="14">
        <v>447983</v>
      </c>
      <c r="D36" s="15">
        <f t="shared" si="12"/>
        <v>0.8681824979965758</v>
      </c>
      <c r="E36" s="14">
        <v>2480</v>
      </c>
      <c r="F36" s="14">
        <v>1414</v>
      </c>
      <c r="G36" s="15">
        <f>SUM(E36/F36)</f>
        <v>1.7538896746817538</v>
      </c>
      <c r="H36" s="14">
        <v>2399357</v>
      </c>
      <c r="I36" s="14">
        <v>2575150</v>
      </c>
      <c r="J36" s="15">
        <f>SUM(H36/I36)</f>
        <v>0.9317348503970643</v>
      </c>
      <c r="K36" s="14">
        <f t="shared" si="10"/>
        <v>2790768</v>
      </c>
      <c r="L36" s="14">
        <f t="shared" si="11"/>
        <v>3024547</v>
      </c>
      <c r="M36" s="15">
        <f t="shared" si="13"/>
        <v>0.922706111030842</v>
      </c>
    </row>
    <row r="37" spans="1:13" ht="15.75">
      <c r="A37" s="13" t="s">
        <v>117</v>
      </c>
      <c r="B37" s="14">
        <v>2409013</v>
      </c>
      <c r="C37" s="14">
        <v>3277570</v>
      </c>
      <c r="D37" s="15">
        <f t="shared" si="12"/>
        <v>0.7349997101511181</v>
      </c>
      <c r="E37" s="14">
        <v>0</v>
      </c>
      <c r="F37" s="14">
        <v>0</v>
      </c>
      <c r="G37" s="16" t="s">
        <v>292</v>
      </c>
      <c r="H37" s="14">
        <v>0</v>
      </c>
      <c r="I37" s="14">
        <v>0</v>
      </c>
      <c r="J37" s="16" t="s">
        <v>292</v>
      </c>
      <c r="K37" s="14">
        <f t="shared" si="10"/>
        <v>2409013</v>
      </c>
      <c r="L37" s="14">
        <f t="shared" si="11"/>
        <v>3277570</v>
      </c>
      <c r="M37" s="15">
        <f t="shared" si="13"/>
        <v>0.7349997101511181</v>
      </c>
    </row>
    <row r="38" spans="1:13" ht="15.75">
      <c r="A38" s="13" t="s">
        <v>120</v>
      </c>
      <c r="B38" s="14">
        <v>538067</v>
      </c>
      <c r="C38" s="14">
        <v>771706</v>
      </c>
      <c r="D38" s="15">
        <f t="shared" si="12"/>
        <v>0.697243509834056</v>
      </c>
      <c r="E38" s="14">
        <v>0</v>
      </c>
      <c r="F38" s="14">
        <v>0</v>
      </c>
      <c r="G38" s="16" t="s">
        <v>292</v>
      </c>
      <c r="H38" s="14">
        <v>1421066</v>
      </c>
      <c r="I38" s="14">
        <v>1395479</v>
      </c>
      <c r="J38" s="15">
        <f aca="true" t="shared" si="14" ref="J38:J43">SUM(H38/I38)</f>
        <v>1.0183356395904202</v>
      </c>
      <c r="K38" s="14">
        <f t="shared" si="10"/>
        <v>1959133</v>
      </c>
      <c r="L38" s="14">
        <f t="shared" si="11"/>
        <v>2167185</v>
      </c>
      <c r="M38" s="15">
        <f t="shared" si="13"/>
        <v>0.9039989664011148</v>
      </c>
    </row>
    <row r="39" spans="1:13" ht="15.75">
      <c r="A39" s="13" t="s">
        <v>122</v>
      </c>
      <c r="B39" s="14">
        <v>419753</v>
      </c>
      <c r="C39" s="14">
        <v>483244</v>
      </c>
      <c r="D39" s="15">
        <f t="shared" si="12"/>
        <v>0.868615026777363</v>
      </c>
      <c r="E39" s="14">
        <v>646</v>
      </c>
      <c r="F39" s="14">
        <v>696</v>
      </c>
      <c r="G39" s="15">
        <f>SUM(E39/F39)</f>
        <v>0.9281609195402298</v>
      </c>
      <c r="H39" s="14">
        <v>1607430</v>
      </c>
      <c r="I39" s="14">
        <v>1669434</v>
      </c>
      <c r="J39" s="15">
        <f t="shared" si="14"/>
        <v>0.9628592684706314</v>
      </c>
      <c r="K39" s="14">
        <f t="shared" si="10"/>
        <v>2027829</v>
      </c>
      <c r="L39" s="14">
        <f t="shared" si="11"/>
        <v>2153374</v>
      </c>
      <c r="M39" s="15">
        <f t="shared" si="13"/>
        <v>0.9416984694716292</v>
      </c>
    </row>
    <row r="40" spans="1:13" ht="15.75">
      <c r="A40" s="13" t="s">
        <v>121</v>
      </c>
      <c r="B40" s="14">
        <v>1359149</v>
      </c>
      <c r="C40" s="14">
        <v>1626506</v>
      </c>
      <c r="D40" s="15">
        <f t="shared" si="12"/>
        <v>0.8356249531203697</v>
      </c>
      <c r="E40" s="14">
        <v>0</v>
      </c>
      <c r="F40" s="14">
        <v>0</v>
      </c>
      <c r="G40" s="16" t="s">
        <v>292</v>
      </c>
      <c r="H40" s="14">
        <v>98636</v>
      </c>
      <c r="I40" s="14">
        <v>72406</v>
      </c>
      <c r="J40" s="15">
        <f t="shared" si="14"/>
        <v>1.3622627959008922</v>
      </c>
      <c r="K40" s="14">
        <f t="shared" si="10"/>
        <v>1457785</v>
      </c>
      <c r="L40" s="14">
        <f t="shared" si="11"/>
        <v>1698912</v>
      </c>
      <c r="M40" s="15">
        <f t="shared" si="13"/>
        <v>0.8580697528771355</v>
      </c>
    </row>
    <row r="41" spans="1:13" ht="15.75">
      <c r="A41" s="13" t="s">
        <v>119</v>
      </c>
      <c r="B41" s="14">
        <v>1664686</v>
      </c>
      <c r="C41" s="14">
        <v>2056885</v>
      </c>
      <c r="D41" s="15">
        <f t="shared" si="12"/>
        <v>0.8093238076022724</v>
      </c>
      <c r="E41" s="14">
        <v>0</v>
      </c>
      <c r="F41" s="14">
        <v>0</v>
      </c>
      <c r="G41" s="16" t="s">
        <v>292</v>
      </c>
      <c r="H41" s="14">
        <v>205208</v>
      </c>
      <c r="I41" s="14">
        <v>267471</v>
      </c>
      <c r="J41" s="15">
        <f t="shared" si="14"/>
        <v>0.7672158850866075</v>
      </c>
      <c r="K41" s="14">
        <f t="shared" si="10"/>
        <v>1869894</v>
      </c>
      <c r="L41" s="14">
        <f t="shared" si="11"/>
        <v>2324356</v>
      </c>
      <c r="M41" s="15">
        <f t="shared" si="13"/>
        <v>0.8044783157141161</v>
      </c>
    </row>
    <row r="42" spans="1:13" ht="15.75">
      <c r="A42" s="13" t="s">
        <v>128</v>
      </c>
      <c r="B42" s="14">
        <v>135605</v>
      </c>
      <c r="C42" s="14">
        <v>116953</v>
      </c>
      <c r="D42" s="15">
        <f t="shared" si="12"/>
        <v>1.1594828691867674</v>
      </c>
      <c r="E42" s="14">
        <v>21054</v>
      </c>
      <c r="F42" s="14">
        <v>2697</v>
      </c>
      <c r="G42" s="15">
        <f>SUM(E42/F42)</f>
        <v>7.806451612903226</v>
      </c>
      <c r="H42" s="14">
        <v>2080455</v>
      </c>
      <c r="I42" s="14">
        <v>1379630</v>
      </c>
      <c r="J42" s="15">
        <f t="shared" si="14"/>
        <v>1.5079804005421744</v>
      </c>
      <c r="K42" s="14">
        <f t="shared" si="10"/>
        <v>2237114</v>
      </c>
      <c r="L42" s="14">
        <f t="shared" si="11"/>
        <v>1499280</v>
      </c>
      <c r="M42" s="15">
        <f t="shared" si="13"/>
        <v>1.492125553599061</v>
      </c>
    </row>
    <row r="43" spans="1:13" ht="15.75">
      <c r="A43" s="13" t="s">
        <v>123</v>
      </c>
      <c r="B43" s="14">
        <v>358969</v>
      </c>
      <c r="C43" s="14">
        <v>587122</v>
      </c>
      <c r="D43" s="15">
        <f t="shared" si="12"/>
        <v>0.6114044440508105</v>
      </c>
      <c r="E43" s="14">
        <v>0</v>
      </c>
      <c r="F43" s="14">
        <v>0</v>
      </c>
      <c r="G43" s="16" t="s">
        <v>292</v>
      </c>
      <c r="H43" s="14">
        <v>1226091</v>
      </c>
      <c r="I43" s="14">
        <v>1192396</v>
      </c>
      <c r="J43" s="15">
        <f t="shared" si="14"/>
        <v>1.0282582296485396</v>
      </c>
      <c r="K43" s="14">
        <f t="shared" si="10"/>
        <v>1585060</v>
      </c>
      <c r="L43" s="14">
        <f t="shared" si="11"/>
        <v>1779518</v>
      </c>
      <c r="M43" s="15">
        <f t="shared" si="13"/>
        <v>0.8907243422095197</v>
      </c>
    </row>
    <row r="44" spans="1:13" ht="15.75">
      <c r="A44" s="13" t="s">
        <v>125</v>
      </c>
      <c r="B44" s="14">
        <v>1925361</v>
      </c>
      <c r="C44" s="14">
        <v>1482976</v>
      </c>
      <c r="D44" s="15">
        <f t="shared" si="0"/>
        <v>1.2983089409403794</v>
      </c>
      <c r="E44" s="14">
        <v>0</v>
      </c>
      <c r="F44" s="14">
        <v>0</v>
      </c>
      <c r="G44" s="16" t="s">
        <v>292</v>
      </c>
      <c r="H44" s="14">
        <v>0</v>
      </c>
      <c r="I44" s="14">
        <v>0</v>
      </c>
      <c r="J44" s="16" t="s">
        <v>292</v>
      </c>
      <c r="K44" s="14">
        <f t="shared" si="10"/>
        <v>1925361</v>
      </c>
      <c r="L44" s="14">
        <f t="shared" si="11"/>
        <v>1482976</v>
      </c>
      <c r="M44" s="15">
        <f t="shared" si="5"/>
        <v>1.2983089409403794</v>
      </c>
    </row>
    <row r="45" spans="1:13" ht="15.75">
      <c r="A45" s="13" t="s">
        <v>124</v>
      </c>
      <c r="B45" s="14">
        <v>1509920</v>
      </c>
      <c r="C45" s="14">
        <v>1656942</v>
      </c>
      <c r="D45" s="15">
        <f t="shared" si="0"/>
        <v>0.9112690727858911</v>
      </c>
      <c r="E45" s="14">
        <v>0</v>
      </c>
      <c r="F45" s="14">
        <v>2380</v>
      </c>
      <c r="G45" s="16" t="s">
        <v>292</v>
      </c>
      <c r="H45" s="14">
        <v>31614</v>
      </c>
      <c r="I45" s="14">
        <v>73136</v>
      </c>
      <c r="J45" s="15">
        <f aca="true" t="shared" si="15" ref="J45:J54">SUM(H45/I45)</f>
        <v>0.43226318092321153</v>
      </c>
      <c r="K45" s="14">
        <f t="shared" si="10"/>
        <v>1541534</v>
      </c>
      <c r="L45" s="14">
        <f t="shared" si="11"/>
        <v>1732458</v>
      </c>
      <c r="M45" s="15">
        <f t="shared" si="5"/>
        <v>0.8897958853836572</v>
      </c>
    </row>
    <row r="46" spans="1:13" ht="15.75">
      <c r="A46" s="13" t="s">
        <v>296</v>
      </c>
      <c r="B46" s="14">
        <v>0</v>
      </c>
      <c r="C46" s="14">
        <v>1463729</v>
      </c>
      <c r="D46" s="15">
        <f t="shared" si="0"/>
        <v>0</v>
      </c>
      <c r="E46" s="14">
        <v>0</v>
      </c>
      <c r="F46" s="14">
        <v>0</v>
      </c>
      <c r="G46" s="16" t="s">
        <v>292</v>
      </c>
      <c r="H46" s="14">
        <v>1624452</v>
      </c>
      <c r="I46" s="14">
        <v>9068810</v>
      </c>
      <c r="J46" s="15">
        <f t="shared" si="15"/>
        <v>0.17912515534011628</v>
      </c>
      <c r="K46" s="14">
        <f>SUM(B46+E46+H46)</f>
        <v>1624452</v>
      </c>
      <c r="L46" s="14">
        <f>SUM(C46+F46+I46)</f>
        <v>10532539</v>
      </c>
      <c r="M46" s="15">
        <f t="shared" si="5"/>
        <v>0.15423175741385814</v>
      </c>
    </row>
    <row r="47" spans="1:13" ht="15.75">
      <c r="A47" s="13" t="s">
        <v>126</v>
      </c>
      <c r="B47" s="14">
        <v>806838</v>
      </c>
      <c r="C47" s="14">
        <v>1123842</v>
      </c>
      <c r="D47" s="15">
        <f t="shared" si="0"/>
        <v>0.7179283208849643</v>
      </c>
      <c r="E47" s="14">
        <v>0</v>
      </c>
      <c r="F47" s="14">
        <v>0</v>
      </c>
      <c r="G47" s="16" t="s">
        <v>292</v>
      </c>
      <c r="H47" s="14">
        <v>18</v>
      </c>
      <c r="I47" s="14">
        <v>174</v>
      </c>
      <c r="J47" s="15">
        <f t="shared" si="15"/>
        <v>0.10344827586206896</v>
      </c>
      <c r="K47" s="14">
        <f t="shared" si="10"/>
        <v>806856</v>
      </c>
      <c r="L47" s="14">
        <f t="shared" si="11"/>
        <v>1124016</v>
      </c>
      <c r="M47" s="15">
        <f t="shared" si="5"/>
        <v>0.7178331981039415</v>
      </c>
    </row>
    <row r="48" spans="1:13" ht="15.75">
      <c r="A48" s="13" t="s">
        <v>131</v>
      </c>
      <c r="B48" s="14">
        <v>522727</v>
      </c>
      <c r="C48" s="14">
        <v>407530</v>
      </c>
      <c r="D48" s="15">
        <f aca="true" t="shared" si="16" ref="D48:D54">SUM(B48/C48)</f>
        <v>1.2826712143891248</v>
      </c>
      <c r="E48" s="14">
        <v>33680</v>
      </c>
      <c r="F48" s="14">
        <v>0</v>
      </c>
      <c r="G48" s="16" t="s">
        <v>292</v>
      </c>
      <c r="H48" s="14">
        <v>958128</v>
      </c>
      <c r="I48" s="14">
        <v>1045220</v>
      </c>
      <c r="J48" s="15">
        <f t="shared" si="15"/>
        <v>0.9166759151183483</v>
      </c>
      <c r="K48" s="14">
        <f t="shared" si="10"/>
        <v>1514535</v>
      </c>
      <c r="L48" s="14">
        <f t="shared" si="11"/>
        <v>1452750</v>
      </c>
      <c r="M48" s="15">
        <f aca="true" t="shared" si="17" ref="M48:M54">SUM(K48/L48)</f>
        <v>1.0425296850800208</v>
      </c>
    </row>
    <row r="49" spans="1:13" ht="15.75">
      <c r="A49" s="13" t="s">
        <v>127</v>
      </c>
      <c r="B49" s="14">
        <v>956950</v>
      </c>
      <c r="C49" s="14">
        <v>1059145</v>
      </c>
      <c r="D49" s="15">
        <f t="shared" si="16"/>
        <v>0.9035117948911622</v>
      </c>
      <c r="E49" s="14">
        <v>0</v>
      </c>
      <c r="F49" s="14">
        <v>0</v>
      </c>
      <c r="G49" s="16" t="s">
        <v>292</v>
      </c>
      <c r="H49" s="14">
        <v>245679</v>
      </c>
      <c r="I49" s="14">
        <v>267119</v>
      </c>
      <c r="J49" s="15">
        <f t="shared" si="15"/>
        <v>0.9197361475597019</v>
      </c>
      <c r="K49" s="14">
        <f t="shared" si="10"/>
        <v>1202629</v>
      </c>
      <c r="L49" s="14">
        <f t="shared" si="11"/>
        <v>1326264</v>
      </c>
      <c r="M49" s="15">
        <f t="shared" si="17"/>
        <v>0.9067794948818636</v>
      </c>
    </row>
    <row r="50" spans="1:13" ht="15.75">
      <c r="A50" s="13" t="s">
        <v>129</v>
      </c>
      <c r="B50" s="14">
        <v>281292</v>
      </c>
      <c r="C50" s="14">
        <v>328615</v>
      </c>
      <c r="D50" s="15">
        <f t="shared" si="16"/>
        <v>0.8559925748976767</v>
      </c>
      <c r="E50" s="14">
        <v>0</v>
      </c>
      <c r="F50" s="14">
        <v>0</v>
      </c>
      <c r="G50" s="16" t="s">
        <v>292</v>
      </c>
      <c r="H50" s="14">
        <v>898744</v>
      </c>
      <c r="I50" s="14">
        <v>991746</v>
      </c>
      <c r="J50" s="15">
        <f t="shared" si="15"/>
        <v>0.9062239726704217</v>
      </c>
      <c r="K50" s="14">
        <f t="shared" si="10"/>
        <v>1180036</v>
      </c>
      <c r="L50" s="14">
        <f t="shared" si="11"/>
        <v>1320361</v>
      </c>
      <c r="M50" s="15">
        <f t="shared" si="17"/>
        <v>0.893722247173311</v>
      </c>
    </row>
    <row r="51" spans="1:13" ht="15.75">
      <c r="A51" s="13" t="s">
        <v>130</v>
      </c>
      <c r="B51" s="14">
        <v>648833</v>
      </c>
      <c r="C51" s="14">
        <v>708322</v>
      </c>
      <c r="D51" s="15">
        <f t="shared" si="16"/>
        <v>0.9160141856387349</v>
      </c>
      <c r="E51" s="14">
        <v>0</v>
      </c>
      <c r="F51" s="14">
        <v>0</v>
      </c>
      <c r="G51" s="16" t="s">
        <v>292</v>
      </c>
      <c r="H51" s="14">
        <v>529716</v>
      </c>
      <c r="I51" s="14">
        <v>665631</v>
      </c>
      <c r="J51" s="15">
        <f t="shared" si="15"/>
        <v>0.7958102912875151</v>
      </c>
      <c r="K51" s="14">
        <f t="shared" si="10"/>
        <v>1178549</v>
      </c>
      <c r="L51" s="14">
        <f t="shared" si="11"/>
        <v>1373953</v>
      </c>
      <c r="M51" s="15">
        <f t="shared" si="17"/>
        <v>0.8577797057104574</v>
      </c>
    </row>
    <row r="52" spans="1:13" ht="15.75">
      <c r="A52" s="13" t="s">
        <v>132</v>
      </c>
      <c r="B52" s="14">
        <v>618855</v>
      </c>
      <c r="C52" s="14">
        <v>693243</v>
      </c>
      <c r="D52" s="15">
        <f t="shared" si="16"/>
        <v>0.8926956348639654</v>
      </c>
      <c r="E52" s="14">
        <v>24610</v>
      </c>
      <c r="F52" s="14">
        <v>13189</v>
      </c>
      <c r="G52" s="15">
        <f>SUM(E52/F52)</f>
        <v>1.865948896807946</v>
      </c>
      <c r="H52" s="14">
        <v>338448</v>
      </c>
      <c r="I52" s="14">
        <v>398219</v>
      </c>
      <c r="J52" s="15">
        <f t="shared" si="15"/>
        <v>0.84990419844357</v>
      </c>
      <c r="K52" s="14">
        <f t="shared" si="10"/>
        <v>981913</v>
      </c>
      <c r="L52" s="14">
        <f t="shared" si="11"/>
        <v>1104651</v>
      </c>
      <c r="M52" s="15">
        <f t="shared" si="17"/>
        <v>0.8888897941521802</v>
      </c>
    </row>
    <row r="53" spans="1:13" ht="16.5" thickBot="1">
      <c r="A53" s="17" t="s">
        <v>133</v>
      </c>
      <c r="B53" s="18">
        <v>98490</v>
      </c>
      <c r="C53" s="18">
        <v>147960</v>
      </c>
      <c r="D53" s="19">
        <f t="shared" si="16"/>
        <v>0.6656528791565288</v>
      </c>
      <c r="E53" s="18">
        <v>0</v>
      </c>
      <c r="F53" s="18">
        <v>0</v>
      </c>
      <c r="G53" s="28" t="s">
        <v>292</v>
      </c>
      <c r="H53" s="18">
        <v>685835</v>
      </c>
      <c r="I53" s="18">
        <v>964717</v>
      </c>
      <c r="J53" s="19">
        <f t="shared" si="15"/>
        <v>0.7109183314899603</v>
      </c>
      <c r="K53" s="18">
        <f t="shared" si="10"/>
        <v>784325</v>
      </c>
      <c r="L53" s="18">
        <f t="shared" si="11"/>
        <v>1112677</v>
      </c>
      <c r="M53" s="19">
        <f t="shared" si="17"/>
        <v>0.7048990857184969</v>
      </c>
    </row>
    <row r="54" spans="1:13" ht="16.5" thickBot="1">
      <c r="A54" s="20" t="s">
        <v>134</v>
      </c>
      <c r="B54" s="21">
        <f>SUM(B4:B53)</f>
        <v>138756525</v>
      </c>
      <c r="C54" s="21">
        <f>SUM(C4:C53)</f>
        <v>187264421</v>
      </c>
      <c r="D54" s="22">
        <f t="shared" si="16"/>
        <v>0.7409657651946602</v>
      </c>
      <c r="E54" s="21">
        <f>SUM(E4:E53)</f>
        <v>1377590</v>
      </c>
      <c r="F54" s="21">
        <f>SUM(F4:F53)</f>
        <v>1233507</v>
      </c>
      <c r="G54" s="22">
        <f>SUM(E54/F54)</f>
        <v>1.116807606280305</v>
      </c>
      <c r="H54" s="21">
        <f>SUM(H4:H53)</f>
        <v>246965572</v>
      </c>
      <c r="I54" s="21">
        <f>SUM(I4:I53)</f>
        <v>245985500</v>
      </c>
      <c r="J54" s="22">
        <f t="shared" si="15"/>
        <v>1.0039842673653527</v>
      </c>
      <c r="K54" s="21">
        <f>SUM(K4:K53)</f>
        <v>387099687</v>
      </c>
      <c r="L54" s="21">
        <f>SUM(L4:L53)</f>
        <v>434483428</v>
      </c>
      <c r="M54" s="23">
        <f t="shared" si="17"/>
        <v>0.8909423514307202</v>
      </c>
    </row>
  </sheetData>
  <mergeCells count="1">
    <mergeCell ref="A2:A3"/>
  </mergeCells>
  <printOptions/>
  <pageMargins left="0.7874015748031497" right="0.7874015748031497" top="0.59" bottom="0.54" header="0.5118110236220472" footer="0.5118110236220472"/>
  <pageSetup orientation="landscape" paperSize="9" scale="50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5" zoomScaleNormal="75" workbookViewId="0" topLeftCell="A1">
      <selection activeCell="H10" sqref="H10"/>
    </sheetView>
  </sheetViews>
  <sheetFormatPr defaultColWidth="11.19921875" defaultRowHeight="15"/>
  <cols>
    <col min="1" max="1" width="17.3984375" style="4" customWidth="1"/>
    <col min="2" max="3" width="11.09765625" style="4" customWidth="1"/>
    <col min="4" max="4" width="6.59765625" style="4" customWidth="1"/>
    <col min="5" max="6" width="9.5" style="4" customWidth="1"/>
    <col min="7" max="7" width="7" style="4" customWidth="1"/>
    <col min="8" max="8" width="11.09765625" style="4" bestFit="1" customWidth="1"/>
    <col min="9" max="9" width="11.09765625" style="4" customWidth="1"/>
    <col min="10" max="10" width="6.59765625" style="4" customWidth="1"/>
    <col min="11" max="12" width="11.09765625" style="4" customWidth="1"/>
    <col min="13" max="13" width="6.59765625" style="4" customWidth="1"/>
    <col min="14" max="16384" width="10.59765625" style="4" customWidth="1"/>
  </cols>
  <sheetData>
    <row r="1" spans="1:13" ht="18.75">
      <c r="A1" s="1" t="s">
        <v>141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279</v>
      </c>
    </row>
    <row r="2" spans="1:13" ht="15.75">
      <c r="A2" s="231" t="s">
        <v>136</v>
      </c>
      <c r="B2" s="5" t="s">
        <v>280</v>
      </c>
      <c r="C2" s="6"/>
      <c r="D2" s="5"/>
      <c r="E2" s="7" t="s">
        <v>281</v>
      </c>
      <c r="F2" s="6"/>
      <c r="G2" s="8"/>
      <c r="H2" s="9" t="s">
        <v>282</v>
      </c>
      <c r="I2" s="6"/>
      <c r="J2" s="8"/>
      <c r="K2" s="9" t="s">
        <v>283</v>
      </c>
      <c r="L2" s="6"/>
      <c r="M2" s="10"/>
    </row>
    <row r="3" spans="1:13" ht="15.75">
      <c r="A3" s="232"/>
      <c r="B3" s="11">
        <v>35854</v>
      </c>
      <c r="C3" s="11">
        <v>35489</v>
      </c>
      <c r="D3" s="12" t="s">
        <v>284</v>
      </c>
      <c r="E3" s="11">
        <v>35854</v>
      </c>
      <c r="F3" s="11">
        <v>35489</v>
      </c>
      <c r="G3" s="12" t="s">
        <v>284</v>
      </c>
      <c r="H3" s="11">
        <v>35854</v>
      </c>
      <c r="I3" s="11">
        <v>35489</v>
      </c>
      <c r="J3" s="12" t="s">
        <v>284</v>
      </c>
      <c r="K3" s="11">
        <v>35854</v>
      </c>
      <c r="L3" s="11">
        <v>35489</v>
      </c>
      <c r="M3" s="12" t="s">
        <v>284</v>
      </c>
    </row>
    <row r="4" spans="1:13" ht="15.75">
      <c r="A4" s="13" t="s">
        <v>285</v>
      </c>
      <c r="B4" s="14">
        <v>32739901</v>
      </c>
      <c r="C4" s="14">
        <v>44127298</v>
      </c>
      <c r="D4" s="15">
        <f aca="true" t="shared" si="0" ref="D4:D34">SUM(B4/C4)</f>
        <v>0.7419421193656589</v>
      </c>
      <c r="E4" s="14">
        <v>1149111</v>
      </c>
      <c r="F4" s="14">
        <v>769151</v>
      </c>
      <c r="G4" s="15">
        <f aca="true" t="shared" si="1" ref="G4:G9">SUM(E4/F4)</f>
        <v>1.4939992277199146</v>
      </c>
      <c r="H4" s="14">
        <v>75138885</v>
      </c>
      <c r="I4" s="14">
        <v>70017718</v>
      </c>
      <c r="J4" s="15">
        <f aca="true" t="shared" si="2" ref="J4:J11">SUM(H4/I4)</f>
        <v>1.073141015535525</v>
      </c>
      <c r="K4" s="14">
        <f aca="true" t="shared" si="3" ref="K4:K29">SUM(B4+E4+H4)</f>
        <v>109027897</v>
      </c>
      <c r="L4" s="14">
        <f aca="true" t="shared" si="4" ref="L4:L29">SUM(C4+F4+I4)</f>
        <v>114914167</v>
      </c>
      <c r="M4" s="15">
        <f aca="true" t="shared" si="5" ref="M4:M34">SUM(K4/L4)</f>
        <v>0.9487768118268656</v>
      </c>
    </row>
    <row r="5" spans="1:13" ht="15.75">
      <c r="A5" s="13" t="s">
        <v>286</v>
      </c>
      <c r="B5" s="14">
        <v>13817419</v>
      </c>
      <c r="C5" s="14">
        <v>17248672</v>
      </c>
      <c r="D5" s="15">
        <f t="shared" si="0"/>
        <v>0.8010714679947535</v>
      </c>
      <c r="E5" s="14">
        <v>159054</v>
      </c>
      <c r="F5" s="14">
        <v>137545</v>
      </c>
      <c r="G5" s="15">
        <f t="shared" si="1"/>
        <v>1.156377912683122</v>
      </c>
      <c r="H5" s="14">
        <v>35591146</v>
      </c>
      <c r="I5" s="14">
        <v>39977874</v>
      </c>
      <c r="J5" s="15">
        <f t="shared" si="2"/>
        <v>0.8902711034608793</v>
      </c>
      <c r="K5" s="14">
        <f t="shared" si="3"/>
        <v>49567619</v>
      </c>
      <c r="L5" s="14">
        <f t="shared" si="4"/>
        <v>57364091</v>
      </c>
      <c r="M5" s="15">
        <f t="shared" si="5"/>
        <v>0.8640879361271496</v>
      </c>
    </row>
    <row r="6" spans="1:13" ht="15.75">
      <c r="A6" s="13" t="s">
        <v>287</v>
      </c>
      <c r="B6" s="14">
        <v>9398228</v>
      </c>
      <c r="C6" s="14">
        <v>11262621</v>
      </c>
      <c r="D6" s="15">
        <f t="shared" si="0"/>
        <v>0.8344618894660488</v>
      </c>
      <c r="E6" s="14">
        <v>222878</v>
      </c>
      <c r="F6" s="14">
        <v>190708</v>
      </c>
      <c r="G6" s="15">
        <f t="shared" si="1"/>
        <v>1.1686872076682677</v>
      </c>
      <c r="H6" s="14">
        <v>26746460</v>
      </c>
      <c r="I6" s="14">
        <v>24738764</v>
      </c>
      <c r="J6" s="15">
        <f t="shared" si="2"/>
        <v>1.081155873430055</v>
      </c>
      <c r="K6" s="14">
        <f t="shared" si="3"/>
        <v>36367566</v>
      </c>
      <c r="L6" s="14">
        <f t="shared" si="4"/>
        <v>36192093</v>
      </c>
      <c r="M6" s="15">
        <f t="shared" si="5"/>
        <v>1.0048483794512797</v>
      </c>
    </row>
    <row r="7" spans="1:13" ht="15.75">
      <c r="A7" s="13" t="s">
        <v>288</v>
      </c>
      <c r="B7" s="14">
        <v>19323824</v>
      </c>
      <c r="C7" s="14">
        <v>24231249</v>
      </c>
      <c r="D7" s="15">
        <f t="shared" si="0"/>
        <v>0.7974753591942372</v>
      </c>
      <c r="E7" s="14">
        <v>40470</v>
      </c>
      <c r="F7" s="14">
        <v>57667</v>
      </c>
      <c r="G7" s="15">
        <f t="shared" si="1"/>
        <v>0.7017878509372778</v>
      </c>
      <c r="H7" s="14">
        <v>16302447</v>
      </c>
      <c r="I7" s="14">
        <v>16075639</v>
      </c>
      <c r="J7" s="15">
        <f t="shared" si="2"/>
        <v>1.014108801522602</v>
      </c>
      <c r="K7" s="14">
        <f t="shared" si="3"/>
        <v>35666741</v>
      </c>
      <c r="L7" s="14">
        <f t="shared" si="4"/>
        <v>40364555</v>
      </c>
      <c r="M7" s="15">
        <f t="shared" si="5"/>
        <v>0.8836153650151723</v>
      </c>
    </row>
    <row r="8" spans="1:13" ht="15.75">
      <c r="A8" s="13" t="s">
        <v>290</v>
      </c>
      <c r="B8" s="14">
        <v>4063086</v>
      </c>
      <c r="C8" s="14">
        <v>5033089</v>
      </c>
      <c r="D8" s="15">
        <f t="shared" si="0"/>
        <v>0.8072748167179241</v>
      </c>
      <c r="E8" s="14">
        <v>3274</v>
      </c>
      <c r="F8" s="14">
        <v>6034</v>
      </c>
      <c r="G8" s="15">
        <f>SUM(E8/F8)</f>
        <v>0.5425919787868744</v>
      </c>
      <c r="H8" s="14">
        <v>21931036</v>
      </c>
      <c r="I8" s="14">
        <v>21520861</v>
      </c>
      <c r="J8" s="15">
        <f>SUM(H8/I8)</f>
        <v>1.0190594140262326</v>
      </c>
      <c r="K8" s="14">
        <f t="shared" si="3"/>
        <v>25997396</v>
      </c>
      <c r="L8" s="14">
        <f t="shared" si="4"/>
        <v>26559984</v>
      </c>
      <c r="M8" s="15">
        <f t="shared" si="5"/>
        <v>0.9788182101314519</v>
      </c>
    </row>
    <row r="9" spans="1:13" ht="15.75">
      <c r="A9" s="13" t="s">
        <v>289</v>
      </c>
      <c r="B9" s="14">
        <v>4568259</v>
      </c>
      <c r="C9" s="14">
        <v>5915120</v>
      </c>
      <c r="D9" s="15">
        <f t="shared" si="0"/>
        <v>0.7723019989450763</v>
      </c>
      <c r="E9" s="14">
        <v>90862</v>
      </c>
      <c r="F9" s="14">
        <v>77608</v>
      </c>
      <c r="G9" s="15">
        <f t="shared" si="1"/>
        <v>1.1707813627461086</v>
      </c>
      <c r="H9" s="14">
        <v>10357926</v>
      </c>
      <c r="I9" s="14">
        <v>12368482</v>
      </c>
      <c r="J9" s="15">
        <f t="shared" si="2"/>
        <v>0.837445209525308</v>
      </c>
      <c r="K9" s="14">
        <f t="shared" si="3"/>
        <v>15017047</v>
      </c>
      <c r="L9" s="14">
        <f t="shared" si="4"/>
        <v>18361210</v>
      </c>
      <c r="M9" s="15">
        <f t="shared" si="5"/>
        <v>0.817868049001128</v>
      </c>
    </row>
    <row r="10" spans="1:13" ht="15.75">
      <c r="A10" s="13" t="s">
        <v>291</v>
      </c>
      <c r="B10" s="14">
        <v>17997525</v>
      </c>
      <c r="C10" s="14">
        <v>18575853</v>
      </c>
      <c r="D10" s="15">
        <f t="shared" si="0"/>
        <v>0.9688666786930323</v>
      </c>
      <c r="E10" s="14">
        <v>0</v>
      </c>
      <c r="F10" s="14">
        <v>0</v>
      </c>
      <c r="G10" s="16" t="s">
        <v>292</v>
      </c>
      <c r="H10" s="14">
        <v>645494</v>
      </c>
      <c r="I10" s="14">
        <v>485144</v>
      </c>
      <c r="J10" s="15">
        <f t="shared" si="2"/>
        <v>1.330520422802302</v>
      </c>
      <c r="K10" s="14">
        <f t="shared" si="3"/>
        <v>18643019</v>
      </c>
      <c r="L10" s="14">
        <f t="shared" si="4"/>
        <v>19060997</v>
      </c>
      <c r="M10" s="15">
        <f t="shared" si="5"/>
        <v>0.9780715562779848</v>
      </c>
    </row>
    <row r="11" spans="1:13" ht="15.75">
      <c r="A11" s="13" t="s">
        <v>293</v>
      </c>
      <c r="B11" s="14">
        <v>11062410</v>
      </c>
      <c r="C11" s="14">
        <v>13759209</v>
      </c>
      <c r="D11" s="15">
        <f t="shared" si="0"/>
        <v>0.8040004334551499</v>
      </c>
      <c r="E11" s="14">
        <v>85222</v>
      </c>
      <c r="F11" s="14">
        <v>61288</v>
      </c>
      <c r="G11" s="15">
        <f>SUM(E11/F11)</f>
        <v>1.3905169037984597</v>
      </c>
      <c r="H11" s="14">
        <v>4675980</v>
      </c>
      <c r="I11" s="14">
        <v>4870393</v>
      </c>
      <c r="J11" s="15">
        <f t="shared" si="2"/>
        <v>0.9600826873724564</v>
      </c>
      <c r="K11" s="14">
        <f t="shared" si="3"/>
        <v>15823612</v>
      </c>
      <c r="L11" s="14">
        <f t="shared" si="4"/>
        <v>18690890</v>
      </c>
      <c r="M11" s="15">
        <f t="shared" si="5"/>
        <v>0.8465948919500356</v>
      </c>
    </row>
    <row r="12" spans="1:13" ht="15.75">
      <c r="A12" s="13" t="s">
        <v>295</v>
      </c>
      <c r="B12" s="14">
        <v>2531742</v>
      </c>
      <c r="C12" s="14">
        <v>3210915</v>
      </c>
      <c r="D12" s="15">
        <f t="shared" si="0"/>
        <v>0.7884799192753468</v>
      </c>
      <c r="E12" s="14">
        <v>15551</v>
      </c>
      <c r="F12" s="14">
        <v>23598</v>
      </c>
      <c r="G12" s="15">
        <f>SUM(E12/F12)</f>
        <v>0.6589965251292482</v>
      </c>
      <c r="H12" s="14">
        <v>7691632</v>
      </c>
      <c r="I12" s="14">
        <v>8265944</v>
      </c>
      <c r="J12" s="15">
        <f>SUM(H12/I12)</f>
        <v>0.930520700357999</v>
      </c>
      <c r="K12" s="14">
        <f t="shared" si="3"/>
        <v>10238925</v>
      </c>
      <c r="L12" s="14">
        <f t="shared" si="4"/>
        <v>11500457</v>
      </c>
      <c r="M12" s="15">
        <f t="shared" si="5"/>
        <v>0.8903059243645709</v>
      </c>
    </row>
    <row r="13" spans="1:13" ht="15.75">
      <c r="A13" s="13" t="s">
        <v>297</v>
      </c>
      <c r="B13" s="14">
        <v>1567301</v>
      </c>
      <c r="C13" s="14">
        <v>1631285</v>
      </c>
      <c r="D13" s="15">
        <f t="shared" si="0"/>
        <v>0.9607769335217329</v>
      </c>
      <c r="E13" s="14">
        <v>33065</v>
      </c>
      <c r="F13" s="14">
        <v>22143</v>
      </c>
      <c r="G13" s="15">
        <f>SUM(E13/F13)</f>
        <v>1.493248430655286</v>
      </c>
      <c r="H13" s="14">
        <v>8034516</v>
      </c>
      <c r="I13" s="14">
        <v>8449281</v>
      </c>
      <c r="J13" s="15">
        <f>SUM(H13/I13)</f>
        <v>0.9509112077110466</v>
      </c>
      <c r="K13" s="14">
        <f t="shared" si="3"/>
        <v>9634882</v>
      </c>
      <c r="L13" s="14">
        <f t="shared" si="4"/>
        <v>10102709</v>
      </c>
      <c r="M13" s="15">
        <f t="shared" si="5"/>
        <v>0.9536929154348601</v>
      </c>
    </row>
    <row r="14" spans="1:13" ht="15.75">
      <c r="A14" s="13" t="s">
        <v>294</v>
      </c>
      <c r="B14" s="14">
        <v>8984899</v>
      </c>
      <c r="C14" s="14">
        <v>12328910</v>
      </c>
      <c r="D14" s="15">
        <f t="shared" si="0"/>
        <v>0.7287666955148508</v>
      </c>
      <c r="E14" s="14">
        <v>0</v>
      </c>
      <c r="F14" s="14">
        <v>0</v>
      </c>
      <c r="G14" s="16" t="s">
        <v>292</v>
      </c>
      <c r="H14" s="14">
        <v>0</v>
      </c>
      <c r="I14" s="14">
        <v>0</v>
      </c>
      <c r="J14" s="16" t="s">
        <v>292</v>
      </c>
      <c r="K14" s="14">
        <f t="shared" si="3"/>
        <v>8984899</v>
      </c>
      <c r="L14" s="14">
        <f t="shared" si="4"/>
        <v>12328910</v>
      </c>
      <c r="M14" s="15">
        <f t="shared" si="5"/>
        <v>0.7287666955148508</v>
      </c>
    </row>
    <row r="15" spans="1:13" ht="15.75">
      <c r="A15" s="13" t="s">
        <v>299</v>
      </c>
      <c r="B15" s="14">
        <v>1146557</v>
      </c>
      <c r="C15" s="14">
        <v>1104166</v>
      </c>
      <c r="D15" s="15">
        <f t="shared" si="0"/>
        <v>1.0383918722366021</v>
      </c>
      <c r="E15" s="14">
        <v>9344</v>
      </c>
      <c r="F15" s="14">
        <v>3955</v>
      </c>
      <c r="G15" s="15">
        <f>SUM(E15/F15)</f>
        <v>2.3625790139064478</v>
      </c>
      <c r="H15" s="14">
        <v>5784851</v>
      </c>
      <c r="I15" s="14">
        <v>5415424</v>
      </c>
      <c r="J15" s="15">
        <f aca="true" t="shared" si="6" ref="J15:J20">SUM(H15/I15)</f>
        <v>1.0682175578495792</v>
      </c>
      <c r="K15" s="14">
        <f t="shared" si="3"/>
        <v>6940752</v>
      </c>
      <c r="L15" s="14">
        <f t="shared" si="4"/>
        <v>6523545</v>
      </c>
      <c r="M15" s="15">
        <f t="shared" si="5"/>
        <v>1.0639540311287805</v>
      </c>
    </row>
    <row r="16" spans="1:13" ht="15.75">
      <c r="A16" s="13" t="s">
        <v>298</v>
      </c>
      <c r="B16" s="14">
        <v>2485883</v>
      </c>
      <c r="C16" s="14">
        <v>3445299</v>
      </c>
      <c r="D16" s="15">
        <f t="shared" si="0"/>
        <v>0.7215289587347862</v>
      </c>
      <c r="E16" s="14">
        <v>128897</v>
      </c>
      <c r="F16" s="14">
        <v>181624</v>
      </c>
      <c r="G16" s="15">
        <f>SUM(E16/F16)</f>
        <v>0.709691450469101</v>
      </c>
      <c r="H16" s="14">
        <v>4283962</v>
      </c>
      <c r="I16" s="14">
        <v>4042766</v>
      </c>
      <c r="J16" s="15">
        <f t="shared" si="6"/>
        <v>1.0596611329965673</v>
      </c>
      <c r="K16" s="14">
        <f t="shared" si="3"/>
        <v>6898742</v>
      </c>
      <c r="L16" s="14">
        <f t="shared" si="4"/>
        <v>7669689</v>
      </c>
      <c r="M16" s="15">
        <f t="shared" si="5"/>
        <v>0.8994813218632464</v>
      </c>
    </row>
    <row r="17" spans="1:13" ht="15.75">
      <c r="A17" s="13" t="s">
        <v>300</v>
      </c>
      <c r="B17" s="14">
        <v>1473821</v>
      </c>
      <c r="C17" s="14">
        <v>1809390</v>
      </c>
      <c r="D17" s="15">
        <f t="shared" si="0"/>
        <v>0.814540259424447</v>
      </c>
      <c r="E17" s="14">
        <v>0</v>
      </c>
      <c r="F17" s="14">
        <v>0</v>
      </c>
      <c r="G17" s="16" t="s">
        <v>292</v>
      </c>
      <c r="H17" s="14">
        <v>6174826</v>
      </c>
      <c r="I17" s="14">
        <v>5510648</v>
      </c>
      <c r="J17" s="15">
        <f t="shared" si="6"/>
        <v>1.1205262974517698</v>
      </c>
      <c r="K17" s="14">
        <f t="shared" si="3"/>
        <v>7648647</v>
      </c>
      <c r="L17" s="14">
        <f t="shared" si="4"/>
        <v>7320038</v>
      </c>
      <c r="M17" s="15">
        <f t="shared" si="5"/>
        <v>1.0448917068463306</v>
      </c>
    </row>
    <row r="18" spans="1:13" ht="15.75">
      <c r="A18" s="13" t="s">
        <v>103</v>
      </c>
      <c r="B18" s="14">
        <v>360566</v>
      </c>
      <c r="C18" s="14">
        <v>444871</v>
      </c>
      <c r="D18" s="15">
        <f t="shared" si="0"/>
        <v>0.8104956268221575</v>
      </c>
      <c r="E18" s="14">
        <v>0</v>
      </c>
      <c r="F18" s="14">
        <v>0</v>
      </c>
      <c r="G18" s="16" t="s">
        <v>292</v>
      </c>
      <c r="H18" s="14">
        <v>6407184</v>
      </c>
      <c r="I18" s="14">
        <v>6099089</v>
      </c>
      <c r="J18" s="15">
        <f t="shared" si="6"/>
        <v>1.0505149211628162</v>
      </c>
      <c r="K18" s="14">
        <f t="shared" si="3"/>
        <v>6767750</v>
      </c>
      <c r="L18" s="14">
        <f t="shared" si="4"/>
        <v>6543960</v>
      </c>
      <c r="M18" s="15">
        <f t="shared" si="5"/>
        <v>1.0341979474202165</v>
      </c>
    </row>
    <row r="19" spans="1:13" ht="15.75">
      <c r="A19" s="13" t="s">
        <v>104</v>
      </c>
      <c r="B19" s="14">
        <v>35725</v>
      </c>
      <c r="C19" s="14">
        <v>108031</v>
      </c>
      <c r="D19" s="15">
        <f t="shared" si="0"/>
        <v>0.3306921161518453</v>
      </c>
      <c r="E19" s="14">
        <v>30956</v>
      </c>
      <c r="F19" s="14">
        <v>35218</v>
      </c>
      <c r="G19" s="15">
        <f>SUM(E19/F19)</f>
        <v>0.8789823385768641</v>
      </c>
      <c r="H19" s="14">
        <v>7760165</v>
      </c>
      <c r="I19" s="14">
        <v>7623402</v>
      </c>
      <c r="J19" s="15">
        <f t="shared" si="6"/>
        <v>1.0179398908781145</v>
      </c>
      <c r="K19" s="14">
        <f t="shared" si="3"/>
        <v>7826846</v>
      </c>
      <c r="L19" s="14">
        <f t="shared" si="4"/>
        <v>7766651</v>
      </c>
      <c r="M19" s="15">
        <f t="shared" si="5"/>
        <v>1.0077504448184937</v>
      </c>
    </row>
    <row r="20" spans="1:13" ht="15.75">
      <c r="A20" s="13" t="s">
        <v>105</v>
      </c>
      <c r="B20" s="14">
        <v>1585087</v>
      </c>
      <c r="C20" s="14">
        <v>2111585</v>
      </c>
      <c r="D20" s="15">
        <f t="shared" si="0"/>
        <v>0.7506621803053157</v>
      </c>
      <c r="E20" s="14">
        <v>8092</v>
      </c>
      <c r="F20" s="14">
        <v>8849</v>
      </c>
      <c r="G20" s="15">
        <f>SUM(E20/F20)</f>
        <v>0.9144536105774664</v>
      </c>
      <c r="H20" s="14">
        <v>3936895</v>
      </c>
      <c r="I20" s="14">
        <v>3798528</v>
      </c>
      <c r="J20" s="15">
        <f t="shared" si="6"/>
        <v>1.0364264788886643</v>
      </c>
      <c r="K20" s="14">
        <f t="shared" si="3"/>
        <v>5530074</v>
      </c>
      <c r="L20" s="14">
        <f t="shared" si="4"/>
        <v>5918962</v>
      </c>
      <c r="M20" s="15">
        <f t="shared" si="5"/>
        <v>0.9342979394022127</v>
      </c>
    </row>
    <row r="21" spans="1:13" ht="15.75">
      <c r="A21" s="13" t="s">
        <v>102</v>
      </c>
      <c r="B21" s="14">
        <v>4612117</v>
      </c>
      <c r="C21" s="14">
        <v>5622467</v>
      </c>
      <c r="D21" s="15">
        <f t="shared" si="0"/>
        <v>0.8203013019018164</v>
      </c>
      <c r="E21" s="14">
        <v>0</v>
      </c>
      <c r="F21" s="14">
        <v>0</v>
      </c>
      <c r="G21" s="16" t="s">
        <v>292</v>
      </c>
      <c r="H21" s="14">
        <v>0</v>
      </c>
      <c r="I21" s="14">
        <v>0</v>
      </c>
      <c r="J21" s="16" t="s">
        <v>292</v>
      </c>
      <c r="K21" s="14">
        <f t="shared" si="3"/>
        <v>4612117</v>
      </c>
      <c r="L21" s="14">
        <f t="shared" si="4"/>
        <v>5622467</v>
      </c>
      <c r="M21" s="15">
        <f t="shared" si="5"/>
        <v>0.8203013019018164</v>
      </c>
    </row>
    <row r="22" spans="1:13" ht="15.75">
      <c r="A22" s="13" t="s">
        <v>101</v>
      </c>
      <c r="B22" s="14">
        <v>4506587</v>
      </c>
      <c r="C22" s="14">
        <v>5151090</v>
      </c>
      <c r="D22" s="15">
        <f t="shared" si="0"/>
        <v>0.8748802680597699</v>
      </c>
      <c r="E22" s="14">
        <v>0</v>
      </c>
      <c r="F22" s="14">
        <v>0</v>
      </c>
      <c r="G22" s="16" t="s">
        <v>292</v>
      </c>
      <c r="H22" s="14">
        <v>0</v>
      </c>
      <c r="I22" s="14">
        <v>0</v>
      </c>
      <c r="J22" s="16" t="s">
        <v>292</v>
      </c>
      <c r="K22" s="14">
        <f t="shared" si="3"/>
        <v>4506587</v>
      </c>
      <c r="L22" s="14">
        <f t="shared" si="4"/>
        <v>5151090</v>
      </c>
      <c r="M22" s="15">
        <f t="shared" si="5"/>
        <v>0.8748802680597699</v>
      </c>
    </row>
    <row r="23" spans="1:13" ht="15.75">
      <c r="A23" s="13" t="s">
        <v>107</v>
      </c>
      <c r="B23" s="14">
        <v>875509</v>
      </c>
      <c r="C23" s="14">
        <v>1087353</v>
      </c>
      <c r="D23" s="15">
        <f t="shared" si="0"/>
        <v>0.8051745845185511</v>
      </c>
      <c r="E23" s="14">
        <v>8350</v>
      </c>
      <c r="F23" s="14">
        <v>585</v>
      </c>
      <c r="G23" s="33">
        <f>SUM(E23/F23)</f>
        <v>14.273504273504274</v>
      </c>
      <c r="H23" s="14">
        <v>3489189</v>
      </c>
      <c r="I23" s="14">
        <v>3197993</v>
      </c>
      <c r="J23" s="15">
        <f aca="true" t="shared" si="7" ref="J23:J30">SUM(H23/I23)</f>
        <v>1.091055859096627</v>
      </c>
      <c r="K23" s="14">
        <f t="shared" si="3"/>
        <v>4373048</v>
      </c>
      <c r="L23" s="14">
        <f t="shared" si="4"/>
        <v>4285931</v>
      </c>
      <c r="M23" s="15">
        <f t="shared" si="5"/>
        <v>1.0203262721681707</v>
      </c>
    </row>
    <row r="24" spans="1:13" ht="15.75">
      <c r="A24" s="13" t="s">
        <v>106</v>
      </c>
      <c r="B24" s="14">
        <v>1039109</v>
      </c>
      <c r="C24" s="14">
        <v>1313666</v>
      </c>
      <c r="D24" s="15">
        <f t="shared" si="0"/>
        <v>0.7909993864498281</v>
      </c>
      <c r="E24" s="14">
        <v>2690</v>
      </c>
      <c r="F24" s="14">
        <v>0</v>
      </c>
      <c r="G24" s="16" t="s">
        <v>292</v>
      </c>
      <c r="H24" s="14">
        <v>3346340</v>
      </c>
      <c r="I24" s="14">
        <v>3843370</v>
      </c>
      <c r="J24" s="15">
        <f t="shared" si="7"/>
        <v>0.8706785971686306</v>
      </c>
      <c r="K24" s="14">
        <f t="shared" si="3"/>
        <v>4388139</v>
      </c>
      <c r="L24" s="14">
        <f t="shared" si="4"/>
        <v>5157036</v>
      </c>
      <c r="M24" s="15">
        <f t="shared" si="5"/>
        <v>0.8509033095755003</v>
      </c>
    </row>
    <row r="25" spans="1:13" ht="15.75">
      <c r="A25" s="17" t="s">
        <v>109</v>
      </c>
      <c r="B25" s="18">
        <v>1516571</v>
      </c>
      <c r="C25" s="18">
        <v>1837537</v>
      </c>
      <c r="D25" s="19">
        <f t="shared" si="0"/>
        <v>0.8253281430523576</v>
      </c>
      <c r="E25" s="18">
        <v>19550</v>
      </c>
      <c r="F25" s="18">
        <v>10804</v>
      </c>
      <c r="G25" s="15">
        <f>SUM(E25/F25)</f>
        <v>1.8095149944465012</v>
      </c>
      <c r="H25" s="18">
        <v>2819630</v>
      </c>
      <c r="I25" s="18">
        <v>2734586</v>
      </c>
      <c r="J25" s="19">
        <f t="shared" si="7"/>
        <v>1.0310994059064151</v>
      </c>
      <c r="K25" s="18">
        <f t="shared" si="3"/>
        <v>4355751</v>
      </c>
      <c r="L25" s="18">
        <f t="shared" si="4"/>
        <v>4582927</v>
      </c>
      <c r="M25" s="19">
        <f t="shared" si="5"/>
        <v>0.9504299326609392</v>
      </c>
    </row>
    <row r="26" spans="1:13" ht="15.75">
      <c r="A26" s="24" t="s">
        <v>112</v>
      </c>
      <c r="B26" s="25">
        <v>582166</v>
      </c>
      <c r="C26" s="25">
        <v>879691</v>
      </c>
      <c r="D26" s="26">
        <f t="shared" si="0"/>
        <v>0.6617846493825673</v>
      </c>
      <c r="E26" s="25">
        <v>0</v>
      </c>
      <c r="F26" s="25">
        <v>0</v>
      </c>
      <c r="G26" s="27" t="s">
        <v>292</v>
      </c>
      <c r="H26" s="25">
        <v>6261206</v>
      </c>
      <c r="I26" s="25">
        <v>5243157</v>
      </c>
      <c r="J26" s="26">
        <f t="shared" si="7"/>
        <v>1.1941671782859067</v>
      </c>
      <c r="K26" s="25">
        <f t="shared" si="3"/>
        <v>6843372</v>
      </c>
      <c r="L26" s="25">
        <f t="shared" si="4"/>
        <v>6122848</v>
      </c>
      <c r="M26" s="26">
        <f t="shared" si="5"/>
        <v>1.1176779172045428</v>
      </c>
    </row>
    <row r="27" spans="1:13" ht="15.75">
      <c r="A27" s="13" t="s">
        <v>108</v>
      </c>
      <c r="B27" s="14">
        <v>3800437</v>
      </c>
      <c r="C27" s="14">
        <v>4304438</v>
      </c>
      <c r="D27" s="15">
        <f t="shared" si="0"/>
        <v>0.8829113115347462</v>
      </c>
      <c r="E27" s="14">
        <v>0</v>
      </c>
      <c r="F27" s="14">
        <v>0</v>
      </c>
      <c r="G27" s="16" t="s">
        <v>292</v>
      </c>
      <c r="H27" s="14">
        <v>384395</v>
      </c>
      <c r="I27" s="14">
        <v>377849</v>
      </c>
      <c r="J27" s="15">
        <f t="shared" si="7"/>
        <v>1.0173243809034827</v>
      </c>
      <c r="K27" s="14">
        <f t="shared" si="3"/>
        <v>4184832</v>
      </c>
      <c r="L27" s="14">
        <f t="shared" si="4"/>
        <v>4682287</v>
      </c>
      <c r="M27" s="15">
        <f t="shared" si="5"/>
        <v>0.8937581143573643</v>
      </c>
    </row>
    <row r="28" spans="1:13" ht="15.75">
      <c r="A28" s="13" t="s">
        <v>113</v>
      </c>
      <c r="B28" s="14">
        <v>222274</v>
      </c>
      <c r="C28" s="14">
        <v>236823</v>
      </c>
      <c r="D28" s="15">
        <f t="shared" si="0"/>
        <v>0.9385659332075009</v>
      </c>
      <c r="E28" s="14">
        <v>44032</v>
      </c>
      <c r="F28" s="14">
        <v>119162</v>
      </c>
      <c r="G28" s="15">
        <f>SUM(E28/F28)</f>
        <v>0.36951377116866113</v>
      </c>
      <c r="H28" s="14">
        <v>4720033</v>
      </c>
      <c r="I28" s="14">
        <v>4447699</v>
      </c>
      <c r="J28" s="15">
        <f t="shared" si="7"/>
        <v>1.0612303125728606</v>
      </c>
      <c r="K28" s="14">
        <f t="shared" si="3"/>
        <v>4986339</v>
      </c>
      <c r="L28" s="14">
        <f t="shared" si="4"/>
        <v>4803684</v>
      </c>
      <c r="M28" s="15">
        <f t="shared" si="5"/>
        <v>1.038023941624803</v>
      </c>
    </row>
    <row r="29" spans="1:13" ht="15.75">
      <c r="A29" s="13" t="s">
        <v>110</v>
      </c>
      <c r="B29" s="14">
        <v>403587</v>
      </c>
      <c r="C29" s="14">
        <v>480660</v>
      </c>
      <c r="D29" s="15">
        <f t="shared" si="0"/>
        <v>0.8396517288727999</v>
      </c>
      <c r="E29" s="14">
        <v>0</v>
      </c>
      <c r="F29" s="14">
        <v>0</v>
      </c>
      <c r="G29" s="16" t="s">
        <v>292</v>
      </c>
      <c r="H29" s="14">
        <v>2955409</v>
      </c>
      <c r="I29" s="14">
        <v>4150295</v>
      </c>
      <c r="J29" s="15">
        <f t="shared" si="7"/>
        <v>0.7120961281065563</v>
      </c>
      <c r="K29" s="14">
        <f t="shared" si="3"/>
        <v>3358996</v>
      </c>
      <c r="L29" s="14">
        <f t="shared" si="4"/>
        <v>4630955</v>
      </c>
      <c r="M29" s="15">
        <f t="shared" si="5"/>
        <v>0.7253354869567941</v>
      </c>
    </row>
    <row r="30" spans="1:13" ht="15.75">
      <c r="A30" s="13" t="s">
        <v>116</v>
      </c>
      <c r="B30" s="14">
        <v>241237</v>
      </c>
      <c r="C30" s="14">
        <v>309727</v>
      </c>
      <c r="D30" s="15">
        <f t="shared" si="0"/>
        <v>0.7788697788697788</v>
      </c>
      <c r="E30" s="14">
        <v>807</v>
      </c>
      <c r="F30" s="14">
        <v>457</v>
      </c>
      <c r="G30" s="15">
        <f>SUM(E30/F30)</f>
        <v>1.7658643326039387</v>
      </c>
      <c r="H30" s="14">
        <v>3616807</v>
      </c>
      <c r="I30" s="14">
        <v>3490119</v>
      </c>
      <c r="J30" s="15">
        <f t="shared" si="7"/>
        <v>1.036299048828994</v>
      </c>
      <c r="K30" s="14">
        <f aca="true" t="shared" si="8" ref="K30:K53">SUM(B30+E30+H30)</f>
        <v>3858851</v>
      </c>
      <c r="L30" s="14">
        <f aca="true" t="shared" si="9" ref="L30:L53">SUM(C30+F30+I30)</f>
        <v>3800303</v>
      </c>
      <c r="M30" s="15">
        <f t="shared" si="5"/>
        <v>1.0154061399841012</v>
      </c>
    </row>
    <row r="31" spans="1:13" ht="15.75">
      <c r="A31" s="13" t="s">
        <v>111</v>
      </c>
      <c r="B31" s="14">
        <v>2697367</v>
      </c>
      <c r="C31" s="14">
        <v>4114287</v>
      </c>
      <c r="D31" s="15">
        <f t="shared" si="0"/>
        <v>0.6556098298441504</v>
      </c>
      <c r="E31" s="14">
        <v>0</v>
      </c>
      <c r="F31" s="14">
        <v>0</v>
      </c>
      <c r="G31" s="16" t="s">
        <v>292</v>
      </c>
      <c r="H31" s="14">
        <v>0</v>
      </c>
      <c r="I31" s="14">
        <v>0</v>
      </c>
      <c r="J31" s="16" t="s">
        <v>292</v>
      </c>
      <c r="K31" s="14">
        <f t="shared" si="8"/>
        <v>2697367</v>
      </c>
      <c r="L31" s="14">
        <f t="shared" si="9"/>
        <v>4114287</v>
      </c>
      <c r="M31" s="15">
        <f t="shared" si="5"/>
        <v>0.6556098298441504</v>
      </c>
    </row>
    <row r="32" spans="1:13" ht="15.75">
      <c r="A32" s="13" t="s">
        <v>115</v>
      </c>
      <c r="B32" s="14">
        <v>523417</v>
      </c>
      <c r="C32" s="14">
        <v>583814</v>
      </c>
      <c r="D32" s="15">
        <f t="shared" si="0"/>
        <v>0.8965475305491133</v>
      </c>
      <c r="E32" s="14">
        <v>52131</v>
      </c>
      <c r="F32" s="14">
        <v>11142</v>
      </c>
      <c r="G32" s="15">
        <f>SUM(E32/F32)</f>
        <v>4.678782983306408</v>
      </c>
      <c r="H32" s="14">
        <v>2087924</v>
      </c>
      <c r="I32" s="14">
        <v>2295327</v>
      </c>
      <c r="J32" s="15">
        <f>SUM(H32/I32)</f>
        <v>0.9096411970930504</v>
      </c>
      <c r="K32" s="14">
        <f t="shared" si="8"/>
        <v>2663472</v>
      </c>
      <c r="L32" s="14">
        <f t="shared" si="9"/>
        <v>2890283</v>
      </c>
      <c r="M32" s="15">
        <f t="shared" si="5"/>
        <v>0.921526369563119</v>
      </c>
    </row>
    <row r="33" spans="1:13" ht="15.75">
      <c r="A33" s="13" t="s">
        <v>118</v>
      </c>
      <c r="B33" s="14">
        <v>256262</v>
      </c>
      <c r="C33" s="14">
        <v>393199</v>
      </c>
      <c r="D33" s="15">
        <f t="shared" si="0"/>
        <v>0.6517361437846994</v>
      </c>
      <c r="E33" s="14">
        <v>0</v>
      </c>
      <c r="F33" s="14">
        <v>0</v>
      </c>
      <c r="G33" s="16" t="s">
        <v>292</v>
      </c>
      <c r="H33" s="14">
        <v>2623935</v>
      </c>
      <c r="I33" s="14">
        <v>2634836</v>
      </c>
      <c r="J33" s="15">
        <f>SUM(H33/I33)</f>
        <v>0.9958627406032102</v>
      </c>
      <c r="K33" s="14">
        <f t="shared" si="8"/>
        <v>2880197</v>
      </c>
      <c r="L33" s="14">
        <f t="shared" si="9"/>
        <v>3028035</v>
      </c>
      <c r="M33" s="15">
        <f t="shared" si="5"/>
        <v>0.95117691836455</v>
      </c>
    </row>
    <row r="34" spans="1:13" ht="15.75">
      <c r="A34" s="13" t="s">
        <v>140</v>
      </c>
      <c r="B34" s="14">
        <v>2525660</v>
      </c>
      <c r="C34" s="14">
        <v>2927269</v>
      </c>
      <c r="D34" s="15">
        <f t="shared" si="0"/>
        <v>0.8628042041916886</v>
      </c>
      <c r="E34" s="14">
        <v>27423</v>
      </c>
      <c r="F34" s="14">
        <v>20866</v>
      </c>
      <c r="G34" s="15">
        <f>SUM(E34/F34)</f>
        <v>1.314243266558037</v>
      </c>
      <c r="H34" s="14">
        <v>222767</v>
      </c>
      <c r="I34" s="14">
        <v>198257</v>
      </c>
      <c r="J34" s="15">
        <f aca="true" t="shared" si="10" ref="J34:J45">SUM(H34/I34)</f>
        <v>1.1236274129034536</v>
      </c>
      <c r="K34" s="14">
        <f t="shared" si="8"/>
        <v>2775850</v>
      </c>
      <c r="L34" s="14">
        <f t="shared" si="9"/>
        <v>3146392</v>
      </c>
      <c r="M34" s="15">
        <f t="shared" si="5"/>
        <v>0.8822327287890384</v>
      </c>
    </row>
    <row r="35" spans="1:13" ht="15.75">
      <c r="A35" s="13" t="s">
        <v>114</v>
      </c>
      <c r="B35" s="14">
        <v>2394695</v>
      </c>
      <c r="C35" s="14">
        <v>3034785</v>
      </c>
      <c r="D35" s="15">
        <f aca="true" t="shared" si="11" ref="D35:D54">SUM(B35/C35)</f>
        <v>0.789082257886473</v>
      </c>
      <c r="E35" s="14">
        <v>0</v>
      </c>
      <c r="F35" s="14">
        <v>0</v>
      </c>
      <c r="G35" s="16" t="s">
        <v>292</v>
      </c>
      <c r="H35" s="14">
        <v>185683</v>
      </c>
      <c r="I35" s="14">
        <v>106575</v>
      </c>
      <c r="J35" s="15">
        <f>SUM(H35/I35)</f>
        <v>1.742275392915787</v>
      </c>
      <c r="K35" s="14">
        <f t="shared" si="8"/>
        <v>2580378</v>
      </c>
      <c r="L35" s="14">
        <f t="shared" si="9"/>
        <v>3141360</v>
      </c>
      <c r="M35" s="15">
        <f aca="true" t="shared" si="12" ref="M35:M54">SUM(K35/L35)</f>
        <v>0.8214206585682634</v>
      </c>
    </row>
    <row r="36" spans="1:13" ht="15.75">
      <c r="A36" s="13" t="s">
        <v>138</v>
      </c>
      <c r="B36" s="14">
        <v>242642</v>
      </c>
      <c r="C36" s="14">
        <v>236520</v>
      </c>
      <c r="D36" s="15">
        <f t="shared" si="11"/>
        <v>1.025883646203281</v>
      </c>
      <c r="E36" s="14">
        <v>86</v>
      </c>
      <c r="F36" s="14">
        <v>231</v>
      </c>
      <c r="G36" s="15">
        <f>SUM(E36/F36)</f>
        <v>0.3722943722943723</v>
      </c>
      <c r="H36" s="14">
        <v>2698994</v>
      </c>
      <c r="I36" s="14">
        <v>2942000</v>
      </c>
      <c r="J36" s="15">
        <f t="shared" si="10"/>
        <v>0.9174010876954453</v>
      </c>
      <c r="K36" s="14">
        <f t="shared" si="8"/>
        <v>2941722</v>
      </c>
      <c r="L36" s="14">
        <f t="shared" si="9"/>
        <v>3178751</v>
      </c>
      <c r="M36" s="15">
        <f t="shared" si="12"/>
        <v>0.9254332912518156</v>
      </c>
    </row>
    <row r="37" spans="1:13" ht="15.75">
      <c r="A37" s="13" t="s">
        <v>117</v>
      </c>
      <c r="B37" s="14">
        <v>2536228</v>
      </c>
      <c r="C37" s="14">
        <v>3092961</v>
      </c>
      <c r="D37" s="15">
        <f t="shared" si="11"/>
        <v>0.8199999935337045</v>
      </c>
      <c r="E37" s="14">
        <v>0</v>
      </c>
      <c r="F37" s="14">
        <v>0</v>
      </c>
      <c r="G37" s="16" t="s">
        <v>292</v>
      </c>
      <c r="H37" s="14">
        <v>0</v>
      </c>
      <c r="I37" s="14">
        <v>0</v>
      </c>
      <c r="J37" s="16" t="s">
        <v>292</v>
      </c>
      <c r="K37" s="14">
        <f t="shared" si="8"/>
        <v>2536228</v>
      </c>
      <c r="L37" s="14">
        <f t="shared" si="9"/>
        <v>3092961</v>
      </c>
      <c r="M37" s="15">
        <f t="shared" si="12"/>
        <v>0.8199999935337045</v>
      </c>
    </row>
    <row r="38" spans="1:13" ht="15.75">
      <c r="A38" s="13" t="s">
        <v>120</v>
      </c>
      <c r="B38" s="14">
        <v>760033</v>
      </c>
      <c r="C38" s="14">
        <v>826453</v>
      </c>
      <c r="D38" s="15">
        <f t="shared" si="11"/>
        <v>0.9196324533881539</v>
      </c>
      <c r="E38" s="14">
        <v>0</v>
      </c>
      <c r="F38" s="14">
        <v>0</v>
      </c>
      <c r="G38" s="16" t="s">
        <v>292</v>
      </c>
      <c r="H38" s="14">
        <v>1988410</v>
      </c>
      <c r="I38" s="14">
        <v>1975134</v>
      </c>
      <c r="J38" s="15">
        <f t="shared" si="10"/>
        <v>1.0067215692707432</v>
      </c>
      <c r="K38" s="14">
        <f t="shared" si="8"/>
        <v>2748443</v>
      </c>
      <c r="L38" s="14">
        <f t="shared" si="9"/>
        <v>2801587</v>
      </c>
      <c r="M38" s="15">
        <f t="shared" si="12"/>
        <v>0.981030751499061</v>
      </c>
    </row>
    <row r="39" spans="1:13" ht="15.75">
      <c r="A39" s="13" t="s">
        <v>122</v>
      </c>
      <c r="B39" s="14">
        <v>358707</v>
      </c>
      <c r="C39" s="14">
        <v>418168</v>
      </c>
      <c r="D39" s="15">
        <f t="shared" si="11"/>
        <v>0.8578059535880316</v>
      </c>
      <c r="E39" s="14">
        <v>1332</v>
      </c>
      <c r="F39" s="14">
        <v>1128</v>
      </c>
      <c r="G39" s="15">
        <f>SUM(E39/F39)</f>
        <v>1.1808510638297873</v>
      </c>
      <c r="H39" s="14">
        <v>1735952</v>
      </c>
      <c r="I39" s="14">
        <v>1837545</v>
      </c>
      <c r="J39" s="15">
        <f t="shared" si="10"/>
        <v>0.944712646493011</v>
      </c>
      <c r="K39" s="14">
        <f t="shared" si="8"/>
        <v>2095991</v>
      </c>
      <c r="L39" s="14">
        <f t="shared" si="9"/>
        <v>2256841</v>
      </c>
      <c r="M39" s="15">
        <f t="shared" si="12"/>
        <v>0.9287278102444966</v>
      </c>
    </row>
    <row r="40" spans="1:13" ht="15.75">
      <c r="A40" s="13" t="s">
        <v>121</v>
      </c>
      <c r="B40" s="14">
        <v>1801447</v>
      </c>
      <c r="C40" s="14">
        <v>2098850</v>
      </c>
      <c r="D40" s="15">
        <f t="shared" si="11"/>
        <v>0.8583019272458727</v>
      </c>
      <c r="E40" s="14">
        <v>0</v>
      </c>
      <c r="F40" s="14">
        <v>0</v>
      </c>
      <c r="G40" s="16" t="s">
        <v>292</v>
      </c>
      <c r="H40" s="14">
        <v>187154</v>
      </c>
      <c r="I40" s="14">
        <v>195126</v>
      </c>
      <c r="J40" s="15">
        <f t="shared" si="10"/>
        <v>0.9591443477547841</v>
      </c>
      <c r="K40" s="14">
        <f t="shared" si="8"/>
        <v>1988601</v>
      </c>
      <c r="L40" s="14">
        <f t="shared" si="9"/>
        <v>2293976</v>
      </c>
      <c r="M40" s="15">
        <f t="shared" si="12"/>
        <v>0.8668796011815294</v>
      </c>
    </row>
    <row r="41" spans="1:13" ht="15.75">
      <c r="A41" s="13" t="s">
        <v>119</v>
      </c>
      <c r="B41" s="14">
        <v>1939348</v>
      </c>
      <c r="C41" s="14">
        <v>2204415</v>
      </c>
      <c r="D41" s="15">
        <f t="shared" si="11"/>
        <v>0.879756307228902</v>
      </c>
      <c r="E41" s="14">
        <v>0</v>
      </c>
      <c r="F41" s="14">
        <v>0</v>
      </c>
      <c r="G41" s="16" t="s">
        <v>292</v>
      </c>
      <c r="H41" s="14">
        <v>225938</v>
      </c>
      <c r="I41" s="14">
        <v>287368</v>
      </c>
      <c r="J41" s="15">
        <f t="shared" si="10"/>
        <v>0.7862322875198352</v>
      </c>
      <c r="K41" s="14">
        <f t="shared" si="8"/>
        <v>2165286</v>
      </c>
      <c r="L41" s="14">
        <f t="shared" si="9"/>
        <v>2491783</v>
      </c>
      <c r="M41" s="15">
        <f t="shared" si="12"/>
        <v>0.8689705323457139</v>
      </c>
    </row>
    <row r="42" spans="1:13" ht="15.75">
      <c r="A42" s="13" t="s">
        <v>128</v>
      </c>
      <c r="B42" s="14">
        <v>273623</v>
      </c>
      <c r="C42" s="14">
        <v>253007</v>
      </c>
      <c r="D42" s="15">
        <f t="shared" si="11"/>
        <v>1.0814839115123296</v>
      </c>
      <c r="E42" s="14">
        <v>11174</v>
      </c>
      <c r="F42" s="14">
        <v>12034</v>
      </c>
      <c r="G42" s="15">
        <f>SUM(E42/F42)</f>
        <v>0.9285358151902942</v>
      </c>
      <c r="H42" s="14">
        <v>1558366</v>
      </c>
      <c r="I42" s="14">
        <v>1372992</v>
      </c>
      <c r="J42" s="15">
        <f t="shared" si="10"/>
        <v>1.1350146249941733</v>
      </c>
      <c r="K42" s="14">
        <f t="shared" si="8"/>
        <v>1843163</v>
      </c>
      <c r="L42" s="14">
        <f t="shared" si="9"/>
        <v>1638033</v>
      </c>
      <c r="M42" s="15">
        <f t="shared" si="12"/>
        <v>1.1252294672940044</v>
      </c>
    </row>
    <row r="43" spans="1:13" ht="15.75">
      <c r="A43" s="13" t="s">
        <v>123</v>
      </c>
      <c r="B43" s="14">
        <v>434920</v>
      </c>
      <c r="C43" s="14">
        <v>559567</v>
      </c>
      <c r="D43" s="15">
        <f t="shared" si="11"/>
        <v>0.7772438331781538</v>
      </c>
      <c r="E43" s="14">
        <v>0</v>
      </c>
      <c r="F43" s="14">
        <v>0</v>
      </c>
      <c r="G43" s="16" t="s">
        <v>292</v>
      </c>
      <c r="H43" s="14">
        <v>1666857</v>
      </c>
      <c r="I43" s="14">
        <v>1805510</v>
      </c>
      <c r="J43" s="15">
        <f t="shared" si="10"/>
        <v>0.9232056316497832</v>
      </c>
      <c r="K43" s="14">
        <f t="shared" si="8"/>
        <v>2101777</v>
      </c>
      <c r="L43" s="14">
        <f t="shared" si="9"/>
        <v>2365077</v>
      </c>
      <c r="M43" s="15">
        <f t="shared" si="12"/>
        <v>0.8886717007522377</v>
      </c>
    </row>
    <row r="44" spans="1:13" ht="15.75">
      <c r="A44" s="13" t="s">
        <v>125</v>
      </c>
      <c r="B44" s="14">
        <v>2203753</v>
      </c>
      <c r="C44" s="14">
        <v>1769859</v>
      </c>
      <c r="D44" s="15">
        <f t="shared" si="11"/>
        <v>1.2451573825937547</v>
      </c>
      <c r="E44" s="14">
        <v>0</v>
      </c>
      <c r="F44" s="14">
        <v>0</v>
      </c>
      <c r="G44" s="16" t="s">
        <v>292</v>
      </c>
      <c r="H44" s="14">
        <v>0</v>
      </c>
      <c r="I44" s="14">
        <v>0</v>
      </c>
      <c r="J44" s="16" t="s">
        <v>292</v>
      </c>
      <c r="K44" s="14">
        <f t="shared" si="8"/>
        <v>2203753</v>
      </c>
      <c r="L44" s="14">
        <f t="shared" si="9"/>
        <v>1769859</v>
      </c>
      <c r="M44" s="15">
        <f t="shared" si="12"/>
        <v>1.2451573825937547</v>
      </c>
    </row>
    <row r="45" spans="1:13" ht="15.75">
      <c r="A45" s="13" t="s">
        <v>124</v>
      </c>
      <c r="B45" s="14">
        <v>1873964</v>
      </c>
      <c r="C45" s="14">
        <v>1692135</v>
      </c>
      <c r="D45" s="15">
        <f t="shared" si="11"/>
        <v>1.1074553744234354</v>
      </c>
      <c r="E45" s="14">
        <v>0</v>
      </c>
      <c r="F45" s="14">
        <v>6808</v>
      </c>
      <c r="G45" s="16" t="s">
        <v>292</v>
      </c>
      <c r="H45" s="14">
        <v>44918</v>
      </c>
      <c r="I45" s="14">
        <v>75992</v>
      </c>
      <c r="J45" s="15">
        <f t="shared" si="10"/>
        <v>0.59108853563533</v>
      </c>
      <c r="K45" s="14">
        <f t="shared" si="8"/>
        <v>1918882</v>
      </c>
      <c r="L45" s="14">
        <f t="shared" si="9"/>
        <v>1774935</v>
      </c>
      <c r="M45" s="15">
        <f t="shared" si="12"/>
        <v>1.0810998712628914</v>
      </c>
    </row>
    <row r="46" spans="1:13" ht="15.75">
      <c r="A46" s="13" t="s">
        <v>296</v>
      </c>
      <c r="B46" s="14">
        <v>0</v>
      </c>
      <c r="C46" s="14">
        <v>1420049</v>
      </c>
      <c r="D46" s="15">
        <f t="shared" si="11"/>
        <v>0</v>
      </c>
      <c r="E46" s="14">
        <v>0</v>
      </c>
      <c r="F46" s="14">
        <v>0</v>
      </c>
      <c r="G46" s="16" t="s">
        <v>292</v>
      </c>
      <c r="H46" s="14">
        <v>2032894</v>
      </c>
      <c r="I46" s="14">
        <v>11010117</v>
      </c>
      <c r="J46" s="15">
        <f aca="true" t="shared" si="13" ref="J46:J54">SUM(H46/I46)</f>
        <v>0.18463872818063604</v>
      </c>
      <c r="K46" s="14">
        <f>SUM(B46+E46+H46)</f>
        <v>2032894</v>
      </c>
      <c r="L46" s="14">
        <f>SUM(C46+F46+I46)</f>
        <v>12430166</v>
      </c>
      <c r="M46" s="15">
        <f t="shared" si="12"/>
        <v>0.16354520124670902</v>
      </c>
    </row>
    <row r="47" spans="1:13" ht="15.75">
      <c r="A47" s="13" t="s">
        <v>126</v>
      </c>
      <c r="B47" s="14">
        <v>1325138</v>
      </c>
      <c r="C47" s="14">
        <v>1784732</v>
      </c>
      <c r="D47" s="15">
        <f t="shared" si="11"/>
        <v>0.7424857065374522</v>
      </c>
      <c r="E47" s="14">
        <v>0</v>
      </c>
      <c r="F47" s="14">
        <v>0</v>
      </c>
      <c r="G47" s="16" t="s">
        <v>292</v>
      </c>
      <c r="H47" s="14">
        <v>24</v>
      </c>
      <c r="I47" s="14">
        <v>87</v>
      </c>
      <c r="J47" s="15">
        <f t="shared" si="13"/>
        <v>0.27586206896551724</v>
      </c>
      <c r="K47" s="14">
        <f t="shared" si="8"/>
        <v>1325162</v>
      </c>
      <c r="L47" s="14">
        <f t="shared" si="9"/>
        <v>1784819</v>
      </c>
      <c r="M47" s="15">
        <f t="shared" si="12"/>
        <v>0.7424629612302424</v>
      </c>
    </row>
    <row r="48" spans="1:13" ht="15.75">
      <c r="A48" s="13" t="s">
        <v>131</v>
      </c>
      <c r="B48" s="14">
        <v>622990</v>
      </c>
      <c r="C48" s="14">
        <v>402192</v>
      </c>
      <c r="D48" s="15">
        <f t="shared" si="11"/>
        <v>1.5489865536858018</v>
      </c>
      <c r="E48" s="14">
        <v>43626</v>
      </c>
      <c r="F48" s="14">
        <v>0</v>
      </c>
      <c r="G48" s="16" t="s">
        <v>292</v>
      </c>
      <c r="H48" s="14">
        <v>713278</v>
      </c>
      <c r="I48" s="14">
        <v>744867</v>
      </c>
      <c r="J48" s="15">
        <f t="shared" si="13"/>
        <v>0.9575910867309197</v>
      </c>
      <c r="K48" s="14">
        <f t="shared" si="8"/>
        <v>1379894</v>
      </c>
      <c r="L48" s="14">
        <f t="shared" si="9"/>
        <v>1147059</v>
      </c>
      <c r="M48" s="15">
        <f t="shared" si="12"/>
        <v>1.2029843277460008</v>
      </c>
    </row>
    <row r="49" spans="1:13" ht="15.75">
      <c r="A49" s="13" t="s">
        <v>127</v>
      </c>
      <c r="B49" s="14">
        <v>1099112</v>
      </c>
      <c r="C49" s="14">
        <v>1222253</v>
      </c>
      <c r="D49" s="15">
        <f t="shared" si="11"/>
        <v>0.8992508097750629</v>
      </c>
      <c r="E49" s="14">
        <v>0</v>
      </c>
      <c r="F49" s="14">
        <v>0</v>
      </c>
      <c r="G49" s="16" t="s">
        <v>292</v>
      </c>
      <c r="H49" s="14">
        <v>248808</v>
      </c>
      <c r="I49" s="14">
        <v>304764</v>
      </c>
      <c r="J49" s="15">
        <f t="shared" si="13"/>
        <v>0.8163956372799936</v>
      </c>
      <c r="K49" s="14">
        <f t="shared" si="8"/>
        <v>1347920</v>
      </c>
      <c r="L49" s="14">
        <f t="shared" si="9"/>
        <v>1527017</v>
      </c>
      <c r="M49" s="15">
        <f t="shared" si="12"/>
        <v>0.8827144687976624</v>
      </c>
    </row>
    <row r="50" spans="1:13" ht="15.75">
      <c r="A50" s="13" t="s">
        <v>129</v>
      </c>
      <c r="B50" s="14">
        <v>375760</v>
      </c>
      <c r="C50" s="14">
        <v>339416</v>
      </c>
      <c r="D50" s="15">
        <f t="shared" si="11"/>
        <v>1.1070780399274047</v>
      </c>
      <c r="E50" s="14">
        <v>0</v>
      </c>
      <c r="F50" s="14">
        <v>0</v>
      </c>
      <c r="G50" s="16" t="s">
        <v>292</v>
      </c>
      <c r="H50" s="14">
        <v>948004</v>
      </c>
      <c r="I50" s="14">
        <v>1045477</v>
      </c>
      <c r="J50" s="15">
        <f t="shared" si="13"/>
        <v>0.9067669590053152</v>
      </c>
      <c r="K50" s="14">
        <f t="shared" si="8"/>
        <v>1323764</v>
      </c>
      <c r="L50" s="14">
        <f t="shared" si="9"/>
        <v>1384893</v>
      </c>
      <c r="M50" s="15">
        <f t="shared" si="12"/>
        <v>0.9558601278221495</v>
      </c>
    </row>
    <row r="51" spans="1:13" ht="15.75">
      <c r="A51" s="13" t="s">
        <v>130</v>
      </c>
      <c r="B51" s="14">
        <v>566349</v>
      </c>
      <c r="C51" s="14">
        <v>758471</v>
      </c>
      <c r="D51" s="15">
        <f t="shared" si="11"/>
        <v>0.7466982916947384</v>
      </c>
      <c r="E51" s="14">
        <v>0</v>
      </c>
      <c r="F51" s="14">
        <v>0</v>
      </c>
      <c r="G51" s="16" t="s">
        <v>292</v>
      </c>
      <c r="H51" s="14">
        <v>508108</v>
      </c>
      <c r="I51" s="14">
        <v>543973</v>
      </c>
      <c r="J51" s="15">
        <f t="shared" si="13"/>
        <v>0.9340684188369643</v>
      </c>
      <c r="K51" s="14">
        <f t="shared" si="8"/>
        <v>1074457</v>
      </c>
      <c r="L51" s="14">
        <f t="shared" si="9"/>
        <v>1302444</v>
      </c>
      <c r="M51" s="15">
        <f t="shared" si="12"/>
        <v>0.8249544702113872</v>
      </c>
    </row>
    <row r="52" spans="1:13" ht="15.75">
      <c r="A52" s="13" t="s">
        <v>132</v>
      </c>
      <c r="B52" s="14">
        <v>858391</v>
      </c>
      <c r="C52" s="14">
        <v>988760</v>
      </c>
      <c r="D52" s="15">
        <f t="shared" si="11"/>
        <v>0.8681489947004328</v>
      </c>
      <c r="E52" s="14">
        <v>1477</v>
      </c>
      <c r="F52" s="14">
        <v>39180</v>
      </c>
      <c r="G52" s="15">
        <f>SUM(E52/F52)</f>
        <v>0.03769780500255232</v>
      </c>
      <c r="H52" s="14">
        <v>349555</v>
      </c>
      <c r="I52" s="14">
        <v>378888</v>
      </c>
      <c r="J52" s="15">
        <f t="shared" si="13"/>
        <v>0.9225813432993392</v>
      </c>
      <c r="K52" s="14">
        <f t="shared" si="8"/>
        <v>1209423</v>
      </c>
      <c r="L52" s="14">
        <f t="shared" si="9"/>
        <v>1406828</v>
      </c>
      <c r="M52" s="15">
        <f t="shared" si="12"/>
        <v>0.8596807854265056</v>
      </c>
    </row>
    <row r="53" spans="1:13" ht="15.75">
      <c r="A53" s="17" t="s">
        <v>133</v>
      </c>
      <c r="B53" s="18">
        <v>227414</v>
      </c>
      <c r="C53" s="18">
        <v>200890</v>
      </c>
      <c r="D53" s="19">
        <f t="shared" si="11"/>
        <v>1.1320324555727015</v>
      </c>
      <c r="E53" s="18">
        <v>0</v>
      </c>
      <c r="F53" s="18">
        <v>0</v>
      </c>
      <c r="G53" s="28" t="s">
        <v>292</v>
      </c>
      <c r="H53" s="18">
        <v>764837</v>
      </c>
      <c r="I53" s="18">
        <v>997348</v>
      </c>
      <c r="J53" s="19">
        <f t="shared" si="13"/>
        <v>0.7668707412056774</v>
      </c>
      <c r="K53" s="18">
        <f t="shared" si="8"/>
        <v>992251</v>
      </c>
      <c r="L53" s="18">
        <f t="shared" si="9"/>
        <v>1198238</v>
      </c>
      <c r="M53" s="19">
        <f t="shared" si="12"/>
        <v>0.8280917480500535</v>
      </c>
    </row>
    <row r="54" spans="1:13" ht="16.5" thickBot="1">
      <c r="A54" s="29" t="s">
        <v>134</v>
      </c>
      <c r="B54" s="30">
        <f>SUM(B4:B53)</f>
        <v>176839047</v>
      </c>
      <c r="C54" s="30">
        <f>SUM(C4:C53)</f>
        <v>218893067</v>
      </c>
      <c r="D54" s="31">
        <f t="shared" si="11"/>
        <v>0.8078787027092091</v>
      </c>
      <c r="E54" s="30">
        <f>SUM(E4:E53)</f>
        <v>2189454</v>
      </c>
      <c r="F54" s="30">
        <f>SUM(F4:F53)</f>
        <v>1797785</v>
      </c>
      <c r="G54" s="31">
        <f>SUM(E54/F54)</f>
        <v>1.217861980158918</v>
      </c>
      <c r="H54" s="30">
        <f>SUM(H4:H53)</f>
        <v>289848820</v>
      </c>
      <c r="I54" s="30">
        <f>SUM(I4:I53)</f>
        <v>297497208</v>
      </c>
      <c r="J54" s="31">
        <f t="shared" si="13"/>
        <v>0.9742908914963666</v>
      </c>
      <c r="K54" s="30">
        <f>SUM(K4:K53)</f>
        <v>468877321</v>
      </c>
      <c r="L54" s="30">
        <f>SUM(L4:L53)</f>
        <v>518188060</v>
      </c>
      <c r="M54" s="32">
        <f t="shared" si="12"/>
        <v>0.9048400709966185</v>
      </c>
    </row>
  </sheetData>
  <mergeCells count="1">
    <mergeCell ref="A2:A3"/>
  </mergeCells>
  <printOptions/>
  <pageMargins left="0.75" right="0.75" top="0.6" bottom="0.72" header="0.512" footer="0.512"/>
  <pageSetup orientation="landscape" paperSize="9" scale="50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="75" zoomScaleNormal="75" workbookViewId="0" topLeftCell="A1">
      <selection activeCell="A1" sqref="A1"/>
    </sheetView>
  </sheetViews>
  <sheetFormatPr defaultColWidth="11.19921875" defaultRowHeight="15"/>
  <cols>
    <col min="1" max="1" width="17.3984375" style="4" customWidth="1"/>
    <col min="2" max="3" width="11.09765625" style="4" customWidth="1"/>
    <col min="4" max="4" width="6.59765625" style="4" customWidth="1"/>
    <col min="5" max="6" width="9.5" style="4" customWidth="1"/>
    <col min="7" max="7" width="7" style="4" customWidth="1"/>
    <col min="8" max="8" width="11.09765625" style="4" bestFit="1" customWidth="1"/>
    <col min="9" max="9" width="11.09765625" style="4" customWidth="1"/>
    <col min="10" max="10" width="6.59765625" style="4" customWidth="1"/>
    <col min="11" max="12" width="11.09765625" style="4" customWidth="1"/>
    <col min="13" max="13" width="6.59765625" style="4" customWidth="1"/>
    <col min="14" max="16384" width="10.59765625" style="4" customWidth="1"/>
  </cols>
  <sheetData>
    <row r="1" spans="1:13" ht="18.75">
      <c r="A1" s="1" t="s">
        <v>142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279</v>
      </c>
    </row>
    <row r="2" spans="1:13" ht="15.75">
      <c r="A2" s="231" t="s">
        <v>136</v>
      </c>
      <c r="B2" s="5" t="s">
        <v>280</v>
      </c>
      <c r="C2" s="6"/>
      <c r="D2" s="5"/>
      <c r="E2" s="7" t="s">
        <v>281</v>
      </c>
      <c r="F2" s="6"/>
      <c r="G2" s="8"/>
      <c r="H2" s="9" t="s">
        <v>282</v>
      </c>
      <c r="I2" s="6"/>
      <c r="J2" s="8"/>
      <c r="K2" s="9" t="s">
        <v>283</v>
      </c>
      <c r="L2" s="6"/>
      <c r="M2" s="10"/>
    </row>
    <row r="3" spans="1:13" ht="15.75">
      <c r="A3" s="232"/>
      <c r="B3" s="11">
        <v>35885</v>
      </c>
      <c r="C3" s="11">
        <v>35520</v>
      </c>
      <c r="D3" s="12" t="s">
        <v>284</v>
      </c>
      <c r="E3" s="11">
        <v>35885</v>
      </c>
      <c r="F3" s="11">
        <v>35520</v>
      </c>
      <c r="G3" s="12" t="s">
        <v>284</v>
      </c>
      <c r="H3" s="11">
        <v>35885</v>
      </c>
      <c r="I3" s="11">
        <v>35520</v>
      </c>
      <c r="J3" s="12" t="s">
        <v>284</v>
      </c>
      <c r="K3" s="11">
        <v>35885</v>
      </c>
      <c r="L3" s="11">
        <v>35520</v>
      </c>
      <c r="M3" s="12" t="s">
        <v>284</v>
      </c>
    </row>
    <row r="4" spans="1:13" ht="15.75">
      <c r="A4" s="13" t="s">
        <v>285</v>
      </c>
      <c r="B4" s="14">
        <v>34457947</v>
      </c>
      <c r="C4" s="14">
        <v>39088462</v>
      </c>
      <c r="D4" s="15">
        <f aca="true" t="shared" si="0" ref="D4:D34">SUM(B4/C4)</f>
        <v>0.8815375493668695</v>
      </c>
      <c r="E4" s="14">
        <v>1323873</v>
      </c>
      <c r="F4" s="14">
        <v>1289068</v>
      </c>
      <c r="G4" s="15">
        <f aca="true" t="shared" si="1" ref="G4:G9">SUM(E4/F4)</f>
        <v>1.0270001272236997</v>
      </c>
      <c r="H4" s="14">
        <v>67915450</v>
      </c>
      <c r="I4" s="14">
        <v>69182324</v>
      </c>
      <c r="J4" s="15">
        <f aca="true" t="shared" si="2" ref="J4:J13">SUM(H4/I4)</f>
        <v>0.9816878947287171</v>
      </c>
      <c r="K4" s="14">
        <f aca="true" t="shared" si="3" ref="K4:K28">SUM(B4+E4+H4)</f>
        <v>103697270</v>
      </c>
      <c r="L4" s="14">
        <f aca="true" t="shared" si="4" ref="L4:L28">SUM(C4+F4+I4)</f>
        <v>109559854</v>
      </c>
      <c r="M4" s="15">
        <f aca="true" t="shared" si="5" ref="M4:M34">SUM(K4/L4)</f>
        <v>0.9464896694732726</v>
      </c>
    </row>
    <row r="5" spans="1:13" ht="15.75">
      <c r="A5" s="13" t="s">
        <v>286</v>
      </c>
      <c r="B5" s="14">
        <v>16282064</v>
      </c>
      <c r="C5" s="14">
        <v>17577274</v>
      </c>
      <c r="D5" s="15">
        <f t="shared" si="0"/>
        <v>0.9263133748725769</v>
      </c>
      <c r="E5" s="14">
        <v>217896</v>
      </c>
      <c r="F5" s="14">
        <v>212238</v>
      </c>
      <c r="G5" s="15">
        <f t="shared" si="1"/>
        <v>1.0266587510247929</v>
      </c>
      <c r="H5" s="14">
        <v>38104802</v>
      </c>
      <c r="I5" s="14">
        <v>41779000</v>
      </c>
      <c r="J5" s="15">
        <f t="shared" si="2"/>
        <v>0.9120563440963163</v>
      </c>
      <c r="K5" s="14">
        <f t="shared" si="3"/>
        <v>54604762</v>
      </c>
      <c r="L5" s="14">
        <f t="shared" si="4"/>
        <v>59568512</v>
      </c>
      <c r="M5" s="15">
        <f t="shared" si="5"/>
        <v>0.916671579776913</v>
      </c>
    </row>
    <row r="6" spans="1:13" ht="15.75">
      <c r="A6" s="13" t="s">
        <v>287</v>
      </c>
      <c r="B6" s="14">
        <v>9634730</v>
      </c>
      <c r="C6" s="14">
        <v>11204689</v>
      </c>
      <c r="D6" s="15">
        <f t="shared" si="0"/>
        <v>0.8598837504548319</v>
      </c>
      <c r="E6" s="14">
        <v>391883</v>
      </c>
      <c r="F6" s="14">
        <v>391481</v>
      </c>
      <c r="G6" s="15">
        <f t="shared" si="1"/>
        <v>1.0010268697586857</v>
      </c>
      <c r="H6" s="14">
        <v>25667726</v>
      </c>
      <c r="I6" s="14">
        <v>23083892</v>
      </c>
      <c r="J6" s="15">
        <f t="shared" si="2"/>
        <v>1.1119323379263775</v>
      </c>
      <c r="K6" s="14">
        <f t="shared" si="3"/>
        <v>35694339</v>
      </c>
      <c r="L6" s="14">
        <f t="shared" si="4"/>
        <v>34680062</v>
      </c>
      <c r="M6" s="15">
        <f t="shared" si="5"/>
        <v>1.0292466893513628</v>
      </c>
    </row>
    <row r="7" spans="1:13" ht="15.75">
      <c r="A7" s="13" t="s">
        <v>288</v>
      </c>
      <c r="B7" s="14">
        <v>15311956</v>
      </c>
      <c r="C7" s="14">
        <v>14977168</v>
      </c>
      <c r="D7" s="15">
        <f t="shared" si="0"/>
        <v>1.0223532245882532</v>
      </c>
      <c r="E7" s="14">
        <v>168970</v>
      </c>
      <c r="F7" s="14">
        <v>28975</v>
      </c>
      <c r="G7" s="15">
        <f t="shared" si="1"/>
        <v>5.831578947368421</v>
      </c>
      <c r="H7" s="14">
        <v>6231414</v>
      </c>
      <c r="I7" s="14">
        <v>8303567</v>
      </c>
      <c r="J7" s="15">
        <f t="shared" si="2"/>
        <v>0.7504502583046538</v>
      </c>
      <c r="K7" s="14">
        <f t="shared" si="3"/>
        <v>21712340</v>
      </c>
      <c r="L7" s="14">
        <f t="shared" si="4"/>
        <v>23309710</v>
      </c>
      <c r="M7" s="15">
        <f t="shared" si="5"/>
        <v>0.9314719059138874</v>
      </c>
    </row>
    <row r="8" spans="1:13" ht="15.75">
      <c r="A8" s="13" t="s">
        <v>290</v>
      </c>
      <c r="B8" s="14">
        <v>3971126</v>
      </c>
      <c r="C8" s="14">
        <v>4727554</v>
      </c>
      <c r="D8" s="15">
        <f t="shared" si="0"/>
        <v>0.8399959048590455</v>
      </c>
      <c r="E8" s="14">
        <v>3318</v>
      </c>
      <c r="F8" s="14">
        <v>3385</v>
      </c>
      <c r="G8" s="15">
        <f t="shared" si="1"/>
        <v>0.9802067946824224</v>
      </c>
      <c r="H8" s="14">
        <v>14905344</v>
      </c>
      <c r="I8" s="14">
        <v>14994710</v>
      </c>
      <c r="J8" s="15">
        <f t="shared" si="2"/>
        <v>0.9940401648314638</v>
      </c>
      <c r="K8" s="14">
        <f t="shared" si="3"/>
        <v>18879788</v>
      </c>
      <c r="L8" s="14">
        <f t="shared" si="4"/>
        <v>19725649</v>
      </c>
      <c r="M8" s="15">
        <f t="shared" si="5"/>
        <v>0.9571187239517442</v>
      </c>
    </row>
    <row r="9" spans="1:13" ht="15.75">
      <c r="A9" s="13" t="s">
        <v>143</v>
      </c>
      <c r="B9" s="14">
        <v>3989855</v>
      </c>
      <c r="C9" s="14">
        <v>4669798</v>
      </c>
      <c r="D9" s="15">
        <f t="shared" si="0"/>
        <v>0.8543956291042996</v>
      </c>
      <c r="E9" s="14">
        <v>115748</v>
      </c>
      <c r="F9" s="14">
        <v>77820</v>
      </c>
      <c r="G9" s="15">
        <f t="shared" si="1"/>
        <v>1.4873811359547675</v>
      </c>
      <c r="H9" s="14">
        <v>10774495</v>
      </c>
      <c r="I9" s="14">
        <v>12457574</v>
      </c>
      <c r="J9" s="15">
        <f t="shared" si="2"/>
        <v>0.864895123239886</v>
      </c>
      <c r="K9" s="14">
        <f t="shared" si="3"/>
        <v>14880098</v>
      </c>
      <c r="L9" s="14">
        <f t="shared" si="4"/>
        <v>17205192</v>
      </c>
      <c r="M9" s="15">
        <f t="shared" si="5"/>
        <v>0.8648609094278052</v>
      </c>
    </row>
    <row r="10" spans="1:13" ht="15.75">
      <c r="A10" s="13" t="s">
        <v>291</v>
      </c>
      <c r="B10" s="14">
        <v>13277770</v>
      </c>
      <c r="C10" s="14">
        <v>14504289</v>
      </c>
      <c r="D10" s="15">
        <f t="shared" si="0"/>
        <v>0.915437495764184</v>
      </c>
      <c r="E10" s="14">
        <v>0</v>
      </c>
      <c r="F10" s="14">
        <v>0</v>
      </c>
      <c r="G10" s="16" t="s">
        <v>292</v>
      </c>
      <c r="H10" s="14">
        <v>387403</v>
      </c>
      <c r="I10" s="14">
        <v>343266</v>
      </c>
      <c r="J10" s="15">
        <f t="shared" si="2"/>
        <v>1.1285795855109448</v>
      </c>
      <c r="K10" s="14">
        <f t="shared" si="3"/>
        <v>13665173</v>
      </c>
      <c r="L10" s="14">
        <f t="shared" si="4"/>
        <v>14847555</v>
      </c>
      <c r="M10" s="15">
        <f t="shared" si="5"/>
        <v>0.9203652049108422</v>
      </c>
    </row>
    <row r="11" spans="1:13" ht="15.75">
      <c r="A11" s="13" t="s">
        <v>293</v>
      </c>
      <c r="B11" s="14">
        <v>6218564</v>
      </c>
      <c r="C11" s="14">
        <v>6089934</v>
      </c>
      <c r="D11" s="15">
        <f t="shared" si="0"/>
        <v>1.0211217395787868</v>
      </c>
      <c r="E11" s="14">
        <v>97560</v>
      </c>
      <c r="F11" s="14">
        <v>21670</v>
      </c>
      <c r="G11" s="15">
        <f>SUM(E11/F11)</f>
        <v>4.502076603599447</v>
      </c>
      <c r="H11" s="14">
        <v>3779767</v>
      </c>
      <c r="I11" s="14">
        <v>4137235</v>
      </c>
      <c r="J11" s="15">
        <f t="shared" si="2"/>
        <v>0.9135973663569993</v>
      </c>
      <c r="K11" s="14">
        <f t="shared" si="3"/>
        <v>10095891</v>
      </c>
      <c r="L11" s="14">
        <f t="shared" si="4"/>
        <v>10248839</v>
      </c>
      <c r="M11" s="15">
        <f t="shared" si="5"/>
        <v>0.9850765535491386</v>
      </c>
    </row>
    <row r="12" spans="1:13" ht="15.75">
      <c r="A12" s="13" t="s">
        <v>295</v>
      </c>
      <c r="B12" s="14">
        <v>2280201</v>
      </c>
      <c r="C12" s="14">
        <v>2649051</v>
      </c>
      <c r="D12" s="15">
        <f t="shared" si="0"/>
        <v>0.8607614575936816</v>
      </c>
      <c r="E12" s="14">
        <v>26130</v>
      </c>
      <c r="F12" s="14">
        <v>19032</v>
      </c>
      <c r="G12" s="16" t="s">
        <v>292</v>
      </c>
      <c r="H12" s="14">
        <v>7072749</v>
      </c>
      <c r="I12" s="14">
        <v>7451641</v>
      </c>
      <c r="J12" s="15">
        <f t="shared" si="2"/>
        <v>0.9491532133660223</v>
      </c>
      <c r="K12" s="14">
        <f t="shared" si="3"/>
        <v>9379080</v>
      </c>
      <c r="L12" s="14">
        <f t="shared" si="4"/>
        <v>10119724</v>
      </c>
      <c r="M12" s="15">
        <f t="shared" si="5"/>
        <v>0.9268118379513117</v>
      </c>
    </row>
    <row r="13" spans="1:13" ht="15.75">
      <c r="A13" s="13" t="s">
        <v>297</v>
      </c>
      <c r="B13" s="14">
        <v>706925</v>
      </c>
      <c r="C13" s="14">
        <v>727719</v>
      </c>
      <c r="D13" s="15">
        <f t="shared" si="0"/>
        <v>0.971425783853383</v>
      </c>
      <c r="E13" s="14">
        <v>31338</v>
      </c>
      <c r="F13" s="14">
        <v>22022</v>
      </c>
      <c r="G13" s="15">
        <f>SUM(E13/F13)</f>
        <v>1.423031513940605</v>
      </c>
      <c r="H13" s="14">
        <v>4559801</v>
      </c>
      <c r="I13" s="14">
        <v>4726050</v>
      </c>
      <c r="J13" s="15">
        <f t="shared" si="2"/>
        <v>0.9648228436008929</v>
      </c>
      <c r="K13" s="14">
        <f t="shared" si="3"/>
        <v>5298064</v>
      </c>
      <c r="L13" s="14">
        <f t="shared" si="4"/>
        <v>5475791</v>
      </c>
      <c r="M13" s="15">
        <f t="shared" si="5"/>
        <v>0.9675431366902061</v>
      </c>
    </row>
    <row r="14" spans="1:13" ht="15.75">
      <c r="A14" s="13" t="s">
        <v>144</v>
      </c>
      <c r="B14" s="14">
        <v>8925444</v>
      </c>
      <c r="C14" s="14">
        <v>11597270</v>
      </c>
      <c r="D14" s="15">
        <f t="shared" si="0"/>
        <v>0.7696159527199073</v>
      </c>
      <c r="E14" s="14">
        <v>0</v>
      </c>
      <c r="F14" s="14">
        <v>0</v>
      </c>
      <c r="G14" s="16" t="s">
        <v>292</v>
      </c>
      <c r="H14" s="14">
        <v>0</v>
      </c>
      <c r="I14" s="14">
        <v>0</v>
      </c>
      <c r="J14" s="16" t="s">
        <v>292</v>
      </c>
      <c r="K14" s="14">
        <f t="shared" si="3"/>
        <v>8925444</v>
      </c>
      <c r="L14" s="14">
        <f t="shared" si="4"/>
        <v>11597270</v>
      </c>
      <c r="M14" s="15">
        <f t="shared" si="5"/>
        <v>0.7696159527199073</v>
      </c>
    </row>
    <row r="15" spans="1:13" ht="15.75">
      <c r="A15" s="13" t="s">
        <v>145</v>
      </c>
      <c r="B15" s="14">
        <v>926800</v>
      </c>
      <c r="C15" s="14">
        <v>881407</v>
      </c>
      <c r="D15" s="15">
        <f t="shared" si="0"/>
        <v>1.051500612089534</v>
      </c>
      <c r="E15" s="14">
        <v>14034</v>
      </c>
      <c r="F15" s="14">
        <v>10979</v>
      </c>
      <c r="G15" s="15">
        <f>SUM(E15/F15)</f>
        <v>1.2782584934875671</v>
      </c>
      <c r="H15" s="14">
        <v>7151128</v>
      </c>
      <c r="I15" s="14">
        <v>7097874</v>
      </c>
      <c r="J15" s="15">
        <f aca="true" t="shared" si="6" ref="J15:J20">SUM(H15/I15)</f>
        <v>1.0075028099963454</v>
      </c>
      <c r="K15" s="14">
        <f t="shared" si="3"/>
        <v>8091962</v>
      </c>
      <c r="L15" s="14">
        <f t="shared" si="4"/>
        <v>7990260</v>
      </c>
      <c r="M15" s="15">
        <f t="shared" si="5"/>
        <v>1.0127282466402845</v>
      </c>
    </row>
    <row r="16" spans="1:13" ht="15.75">
      <c r="A16" s="13" t="s">
        <v>298</v>
      </c>
      <c r="B16" s="14">
        <v>2598600</v>
      </c>
      <c r="C16" s="14">
        <v>2999156</v>
      </c>
      <c r="D16" s="15">
        <f t="shared" si="0"/>
        <v>0.866443759511009</v>
      </c>
      <c r="E16" s="14">
        <v>103881</v>
      </c>
      <c r="F16" s="14">
        <v>116766</v>
      </c>
      <c r="G16" s="15">
        <f>SUM(E16/F16)</f>
        <v>0.8896510970659267</v>
      </c>
      <c r="H16" s="14">
        <v>4460328</v>
      </c>
      <c r="I16" s="14">
        <v>3759116</v>
      </c>
      <c r="J16" s="15">
        <f t="shared" si="6"/>
        <v>1.1865364090919248</v>
      </c>
      <c r="K16" s="14">
        <f t="shared" si="3"/>
        <v>7162809</v>
      </c>
      <c r="L16" s="14">
        <f t="shared" si="4"/>
        <v>6875038</v>
      </c>
      <c r="M16" s="15">
        <f t="shared" si="5"/>
        <v>1.0418573686429078</v>
      </c>
    </row>
    <row r="17" spans="1:13" ht="15.75">
      <c r="A17" s="13" t="s">
        <v>300</v>
      </c>
      <c r="B17" s="14">
        <v>1461335</v>
      </c>
      <c r="C17" s="14">
        <v>1634317</v>
      </c>
      <c r="D17" s="15">
        <f t="shared" si="0"/>
        <v>0.8941563968312145</v>
      </c>
      <c r="E17" s="14">
        <v>0</v>
      </c>
      <c r="F17" s="14">
        <v>0</v>
      </c>
      <c r="G17" s="16" t="s">
        <v>146</v>
      </c>
      <c r="H17" s="14">
        <v>4140552</v>
      </c>
      <c r="I17" s="14">
        <v>4034288</v>
      </c>
      <c r="J17" s="15">
        <f t="shared" si="6"/>
        <v>1.0263402117052625</v>
      </c>
      <c r="K17" s="14">
        <f t="shared" si="3"/>
        <v>5601887</v>
      </c>
      <c r="L17" s="14">
        <f t="shared" si="4"/>
        <v>5668605</v>
      </c>
      <c r="M17" s="15">
        <f t="shared" si="5"/>
        <v>0.9882302612371121</v>
      </c>
    </row>
    <row r="18" spans="1:13" ht="15.75">
      <c r="A18" s="13" t="s">
        <v>147</v>
      </c>
      <c r="B18" s="14">
        <v>322927</v>
      </c>
      <c r="C18" s="14">
        <v>379972</v>
      </c>
      <c r="D18" s="15">
        <f t="shared" si="0"/>
        <v>0.8498705167749202</v>
      </c>
      <c r="E18" s="14">
        <v>0</v>
      </c>
      <c r="F18" s="14">
        <v>0</v>
      </c>
      <c r="G18" s="16" t="s">
        <v>292</v>
      </c>
      <c r="H18" s="14">
        <v>6197222</v>
      </c>
      <c r="I18" s="14">
        <v>5842524</v>
      </c>
      <c r="J18" s="15">
        <f t="shared" si="6"/>
        <v>1.0607097206618235</v>
      </c>
      <c r="K18" s="14">
        <f t="shared" si="3"/>
        <v>6520149</v>
      </c>
      <c r="L18" s="14">
        <f t="shared" si="4"/>
        <v>6222496</v>
      </c>
      <c r="M18" s="15">
        <f t="shared" si="5"/>
        <v>1.0478349845463943</v>
      </c>
    </row>
    <row r="19" spans="1:13" ht="15.75">
      <c r="A19" s="13" t="s">
        <v>252</v>
      </c>
      <c r="B19" s="14">
        <v>53767</v>
      </c>
      <c r="C19" s="14">
        <v>68604</v>
      </c>
      <c r="D19" s="15">
        <f t="shared" si="0"/>
        <v>0.7837298116727888</v>
      </c>
      <c r="E19" s="14">
        <v>60799</v>
      </c>
      <c r="F19" s="14">
        <v>48913</v>
      </c>
      <c r="G19" s="15">
        <f>SUM(E19/F19)</f>
        <v>1.243002882669229</v>
      </c>
      <c r="H19" s="14">
        <v>4273206</v>
      </c>
      <c r="I19" s="14">
        <v>4073195</v>
      </c>
      <c r="J19" s="15">
        <f t="shared" si="6"/>
        <v>1.0491042044390215</v>
      </c>
      <c r="K19" s="14">
        <f t="shared" si="3"/>
        <v>4387772</v>
      </c>
      <c r="L19" s="14">
        <f t="shared" si="4"/>
        <v>4190712</v>
      </c>
      <c r="M19" s="15">
        <f t="shared" si="5"/>
        <v>1.047023035703718</v>
      </c>
    </row>
    <row r="20" spans="1:13" ht="15.75">
      <c r="A20" s="13" t="s">
        <v>253</v>
      </c>
      <c r="B20" s="14">
        <v>1743549</v>
      </c>
      <c r="C20" s="14">
        <v>2194782</v>
      </c>
      <c r="D20" s="15">
        <f t="shared" si="0"/>
        <v>0.7944064604138361</v>
      </c>
      <c r="E20" s="14">
        <v>9302</v>
      </c>
      <c r="F20" s="14">
        <v>7749</v>
      </c>
      <c r="G20" s="15">
        <f>SUM(E20/F20)</f>
        <v>1.2004129565105175</v>
      </c>
      <c r="H20" s="14">
        <v>2806303</v>
      </c>
      <c r="I20" s="14">
        <v>2838699</v>
      </c>
      <c r="J20" s="15">
        <f t="shared" si="6"/>
        <v>0.9885877298015746</v>
      </c>
      <c r="K20" s="14">
        <f t="shared" si="3"/>
        <v>4559154</v>
      </c>
      <c r="L20" s="14">
        <f t="shared" si="4"/>
        <v>5041230</v>
      </c>
      <c r="M20" s="15">
        <f t="shared" si="5"/>
        <v>0.9043733374593105</v>
      </c>
    </row>
    <row r="21" spans="1:13" ht="15.75">
      <c r="A21" s="13" t="s">
        <v>254</v>
      </c>
      <c r="B21" s="14">
        <v>5086593</v>
      </c>
      <c r="C21" s="14">
        <v>5716717</v>
      </c>
      <c r="D21" s="15">
        <f t="shared" si="0"/>
        <v>0.8897751978976745</v>
      </c>
      <c r="E21" s="14">
        <v>0</v>
      </c>
      <c r="F21" s="14">
        <v>0</v>
      </c>
      <c r="G21" s="16" t="s">
        <v>292</v>
      </c>
      <c r="H21" s="14">
        <v>0</v>
      </c>
      <c r="I21" s="14">
        <v>0</v>
      </c>
      <c r="J21" s="16" t="s">
        <v>292</v>
      </c>
      <c r="K21" s="14">
        <f t="shared" si="3"/>
        <v>5086593</v>
      </c>
      <c r="L21" s="14">
        <f t="shared" si="4"/>
        <v>5716717</v>
      </c>
      <c r="M21" s="15">
        <f t="shared" si="5"/>
        <v>0.8897751978976745</v>
      </c>
    </row>
    <row r="22" spans="1:13" ht="15.75">
      <c r="A22" s="13" t="s">
        <v>255</v>
      </c>
      <c r="B22" s="14">
        <v>5062101</v>
      </c>
      <c r="C22" s="14">
        <v>5867360</v>
      </c>
      <c r="D22" s="15">
        <f t="shared" si="0"/>
        <v>0.8627561629080199</v>
      </c>
      <c r="E22" s="14">
        <v>0</v>
      </c>
      <c r="F22" s="14">
        <v>0</v>
      </c>
      <c r="G22" s="16" t="s">
        <v>292</v>
      </c>
      <c r="H22" s="14">
        <v>0</v>
      </c>
      <c r="I22" s="14">
        <v>0</v>
      </c>
      <c r="J22" s="16" t="s">
        <v>292</v>
      </c>
      <c r="K22" s="14">
        <f t="shared" si="3"/>
        <v>5062101</v>
      </c>
      <c r="L22" s="14">
        <f t="shared" si="4"/>
        <v>5867360</v>
      </c>
      <c r="M22" s="15">
        <f t="shared" si="5"/>
        <v>0.8627561629080199</v>
      </c>
    </row>
    <row r="23" spans="1:13" ht="15.75">
      <c r="A23" s="13" t="s">
        <v>107</v>
      </c>
      <c r="B23" s="14">
        <v>737686</v>
      </c>
      <c r="C23" s="14">
        <v>806800</v>
      </c>
      <c r="D23" s="15">
        <f t="shared" si="0"/>
        <v>0.9143356470004957</v>
      </c>
      <c r="E23" s="14">
        <v>7253</v>
      </c>
      <c r="F23" s="14">
        <v>4158</v>
      </c>
      <c r="G23" s="15">
        <f>SUM(E23/F23)</f>
        <v>1.7443482443482443</v>
      </c>
      <c r="H23" s="14">
        <v>3303917</v>
      </c>
      <c r="I23" s="14">
        <v>3160389</v>
      </c>
      <c r="J23" s="15">
        <f aca="true" t="shared" si="7" ref="J23:J30">SUM(H23/I23)</f>
        <v>1.0454146625621086</v>
      </c>
      <c r="K23" s="14">
        <f t="shared" si="3"/>
        <v>4048856</v>
      </c>
      <c r="L23" s="14">
        <f t="shared" si="4"/>
        <v>3971347</v>
      </c>
      <c r="M23" s="15">
        <f t="shared" si="5"/>
        <v>1.0195170555481554</v>
      </c>
    </row>
    <row r="24" spans="1:13" ht="15.75">
      <c r="A24" s="13" t="s">
        <v>106</v>
      </c>
      <c r="B24" s="14">
        <v>1088452</v>
      </c>
      <c r="C24" s="14">
        <v>1148157</v>
      </c>
      <c r="D24" s="15">
        <f t="shared" si="0"/>
        <v>0.9479992718765813</v>
      </c>
      <c r="E24" s="14">
        <v>1503</v>
      </c>
      <c r="F24" s="14">
        <v>0</v>
      </c>
      <c r="G24" s="16" t="s">
        <v>292</v>
      </c>
      <c r="H24" s="14">
        <v>3531140</v>
      </c>
      <c r="I24" s="14">
        <v>3707980</v>
      </c>
      <c r="J24" s="15">
        <f t="shared" si="7"/>
        <v>0.9523082648773726</v>
      </c>
      <c r="K24" s="14">
        <f t="shared" si="3"/>
        <v>4621095</v>
      </c>
      <c r="L24" s="14">
        <f t="shared" si="4"/>
        <v>4856137</v>
      </c>
      <c r="M24" s="15">
        <f t="shared" si="5"/>
        <v>0.951598976717502</v>
      </c>
    </row>
    <row r="25" spans="1:13" ht="15.75">
      <c r="A25" s="17" t="s">
        <v>109</v>
      </c>
      <c r="B25" s="14">
        <v>1386947</v>
      </c>
      <c r="C25" s="14">
        <v>1330658</v>
      </c>
      <c r="D25" s="15">
        <f t="shared" si="0"/>
        <v>1.0423016282170174</v>
      </c>
      <c r="E25" s="14">
        <v>28934</v>
      </c>
      <c r="F25" s="14">
        <v>32401</v>
      </c>
      <c r="G25" s="15">
        <f>SUM(E25/F25)</f>
        <v>0.8929971297182185</v>
      </c>
      <c r="H25" s="14">
        <v>2447419</v>
      </c>
      <c r="I25" s="14">
        <v>2440358</v>
      </c>
      <c r="J25" s="15">
        <f t="shared" si="7"/>
        <v>1.0028934279314756</v>
      </c>
      <c r="K25" s="14">
        <f t="shared" si="3"/>
        <v>3863300</v>
      </c>
      <c r="L25" s="14">
        <f t="shared" si="4"/>
        <v>3803417</v>
      </c>
      <c r="M25" s="15">
        <f t="shared" si="5"/>
        <v>1.015744526566506</v>
      </c>
    </row>
    <row r="26" spans="1:13" ht="15.75">
      <c r="A26" s="24" t="s">
        <v>112</v>
      </c>
      <c r="B26" s="14">
        <v>562501</v>
      </c>
      <c r="C26" s="14">
        <v>668849</v>
      </c>
      <c r="D26" s="15">
        <f t="shared" si="0"/>
        <v>0.8409984914382768</v>
      </c>
      <c r="E26" s="14">
        <v>0</v>
      </c>
      <c r="F26" s="14">
        <v>0</v>
      </c>
      <c r="G26" s="16" t="s">
        <v>292</v>
      </c>
      <c r="H26" s="14">
        <v>1223047</v>
      </c>
      <c r="I26" s="14">
        <v>1062595</v>
      </c>
      <c r="J26" s="15">
        <f t="shared" si="7"/>
        <v>1.1510001458693104</v>
      </c>
      <c r="K26" s="14">
        <f t="shared" si="3"/>
        <v>1785548</v>
      </c>
      <c r="L26" s="14">
        <f t="shared" si="4"/>
        <v>1731444</v>
      </c>
      <c r="M26" s="15">
        <f t="shared" si="5"/>
        <v>1.0312479063717914</v>
      </c>
    </row>
    <row r="27" spans="1:13" ht="15.75">
      <c r="A27" s="17" t="s">
        <v>256</v>
      </c>
      <c r="B27" s="14">
        <v>3837249</v>
      </c>
      <c r="C27" s="18">
        <v>3753289</v>
      </c>
      <c r="D27" s="19">
        <f t="shared" si="0"/>
        <v>1.022369713603189</v>
      </c>
      <c r="E27" s="18">
        <v>0</v>
      </c>
      <c r="F27" s="18">
        <v>0</v>
      </c>
      <c r="G27" s="16" t="s">
        <v>292</v>
      </c>
      <c r="H27" s="18">
        <v>293735</v>
      </c>
      <c r="I27" s="18">
        <v>302601</v>
      </c>
      <c r="J27" s="19">
        <f t="shared" si="7"/>
        <v>0.9707006916698887</v>
      </c>
      <c r="K27" s="18">
        <f t="shared" si="3"/>
        <v>4130984</v>
      </c>
      <c r="L27" s="18">
        <f t="shared" si="4"/>
        <v>4055890</v>
      </c>
      <c r="M27" s="19">
        <f t="shared" si="5"/>
        <v>1.0185148019300325</v>
      </c>
    </row>
    <row r="28" spans="1:13" ht="15.75">
      <c r="A28" s="13" t="s">
        <v>257</v>
      </c>
      <c r="B28" s="18">
        <v>86763</v>
      </c>
      <c r="C28" s="14">
        <v>168182</v>
      </c>
      <c r="D28" s="15">
        <f t="shared" si="0"/>
        <v>0.5158875503918374</v>
      </c>
      <c r="E28" s="14">
        <v>30674</v>
      </c>
      <c r="F28" s="14">
        <v>100982</v>
      </c>
      <c r="G28" s="15">
        <f>SUM(E28/F28)</f>
        <v>0.30375710522667404</v>
      </c>
      <c r="H28" s="14">
        <v>2768467</v>
      </c>
      <c r="I28" s="14">
        <v>2659536</v>
      </c>
      <c r="J28" s="15">
        <f t="shared" si="7"/>
        <v>1.0409586484258908</v>
      </c>
      <c r="K28" s="14">
        <f t="shared" si="3"/>
        <v>2885904</v>
      </c>
      <c r="L28" s="14">
        <f t="shared" si="4"/>
        <v>2928700</v>
      </c>
      <c r="M28" s="15">
        <f t="shared" si="5"/>
        <v>0.9853873732372725</v>
      </c>
    </row>
    <row r="29" spans="1:13" ht="15.75">
      <c r="A29" s="13" t="s">
        <v>258</v>
      </c>
      <c r="B29" s="14">
        <v>353247</v>
      </c>
      <c r="C29" s="14">
        <v>473695</v>
      </c>
      <c r="D29" s="15">
        <f t="shared" si="0"/>
        <v>0.7457266806700514</v>
      </c>
      <c r="E29" s="14">
        <v>0</v>
      </c>
      <c r="F29" s="14">
        <v>0</v>
      </c>
      <c r="G29" s="16" t="s">
        <v>292</v>
      </c>
      <c r="H29" s="14">
        <v>2950076</v>
      </c>
      <c r="I29" s="14">
        <v>3890897</v>
      </c>
      <c r="J29" s="15">
        <f t="shared" si="7"/>
        <v>0.7581994588908418</v>
      </c>
      <c r="K29" s="14">
        <f aca="true" t="shared" si="8" ref="K29:K53">SUM(B29+E29+H29)</f>
        <v>3303323</v>
      </c>
      <c r="L29" s="14">
        <f aca="true" t="shared" si="9" ref="L29:L53">SUM(C29+F29+I29)</f>
        <v>4364592</v>
      </c>
      <c r="M29" s="15">
        <f t="shared" si="5"/>
        <v>0.7568457716093508</v>
      </c>
    </row>
    <row r="30" spans="1:13" ht="15.75">
      <c r="A30" s="24" t="s">
        <v>259</v>
      </c>
      <c r="B30" s="25">
        <v>185367</v>
      </c>
      <c r="C30" s="25">
        <v>181984</v>
      </c>
      <c r="D30" s="26">
        <f t="shared" si="0"/>
        <v>1.0185895463337435</v>
      </c>
      <c r="E30" s="25">
        <v>1439</v>
      </c>
      <c r="F30" s="25">
        <v>1761</v>
      </c>
      <c r="G30" s="15">
        <f>SUM(E30/F30)</f>
        <v>0.8171493469619534</v>
      </c>
      <c r="H30" s="25">
        <v>3300863</v>
      </c>
      <c r="I30" s="25">
        <v>3155300</v>
      </c>
      <c r="J30" s="26">
        <f t="shared" si="7"/>
        <v>1.0461328558298735</v>
      </c>
      <c r="K30" s="25">
        <f t="shared" si="8"/>
        <v>3487669</v>
      </c>
      <c r="L30" s="25">
        <f t="shared" si="9"/>
        <v>3339045</v>
      </c>
      <c r="M30" s="26">
        <f t="shared" si="5"/>
        <v>1.044510930520553</v>
      </c>
    </row>
    <row r="31" spans="1:13" ht="15.75">
      <c r="A31" s="13" t="s">
        <v>260</v>
      </c>
      <c r="B31" s="14">
        <v>2032775</v>
      </c>
      <c r="C31" s="14">
        <v>3419406</v>
      </c>
      <c r="D31" s="15">
        <f t="shared" si="0"/>
        <v>0.5944819070914656</v>
      </c>
      <c r="E31" s="14">
        <v>0</v>
      </c>
      <c r="F31" s="14">
        <v>0</v>
      </c>
      <c r="G31" s="16" t="s">
        <v>292</v>
      </c>
      <c r="H31" s="14">
        <v>0</v>
      </c>
      <c r="I31" s="14">
        <v>0</v>
      </c>
      <c r="J31" s="16" t="s">
        <v>292</v>
      </c>
      <c r="K31" s="14">
        <f t="shared" si="8"/>
        <v>2032775</v>
      </c>
      <c r="L31" s="14">
        <f t="shared" si="9"/>
        <v>3419406</v>
      </c>
      <c r="M31" s="15">
        <f t="shared" si="5"/>
        <v>0.5944819070914656</v>
      </c>
    </row>
    <row r="32" spans="1:13" ht="15.75">
      <c r="A32" s="13" t="s">
        <v>261</v>
      </c>
      <c r="B32" s="14">
        <v>501320</v>
      </c>
      <c r="C32" s="14">
        <v>608054</v>
      </c>
      <c r="D32" s="15">
        <f t="shared" si="0"/>
        <v>0.8244662480634943</v>
      </c>
      <c r="E32" s="14">
        <v>11022</v>
      </c>
      <c r="F32" s="14">
        <v>8389</v>
      </c>
      <c r="G32" s="15">
        <f>SUM(E32/F32)</f>
        <v>1.3138633925378471</v>
      </c>
      <c r="H32" s="14">
        <v>2035856</v>
      </c>
      <c r="I32" s="14">
        <v>2067681</v>
      </c>
      <c r="J32" s="15">
        <f>SUM(H32/I32)</f>
        <v>0.9846083607674492</v>
      </c>
      <c r="K32" s="14">
        <f t="shared" si="8"/>
        <v>2548198</v>
      </c>
      <c r="L32" s="14">
        <f t="shared" si="9"/>
        <v>2684124</v>
      </c>
      <c r="M32" s="15">
        <f t="shared" si="5"/>
        <v>0.9493592695419437</v>
      </c>
    </row>
    <row r="33" spans="1:13" ht="15.75">
      <c r="A33" s="13" t="s">
        <v>262</v>
      </c>
      <c r="B33" s="14">
        <v>359684</v>
      </c>
      <c r="C33" s="14">
        <v>402591</v>
      </c>
      <c r="D33" s="15">
        <f t="shared" si="0"/>
        <v>0.8934228534666696</v>
      </c>
      <c r="E33" s="14">
        <v>0</v>
      </c>
      <c r="F33" s="14">
        <v>0</v>
      </c>
      <c r="G33" s="16" t="s">
        <v>292</v>
      </c>
      <c r="H33" s="14">
        <v>2421441</v>
      </c>
      <c r="I33" s="14">
        <v>2385045</v>
      </c>
      <c r="J33" s="15">
        <f>SUM(H33/I33)</f>
        <v>1.015260089432275</v>
      </c>
      <c r="K33" s="14">
        <f t="shared" si="8"/>
        <v>2781125</v>
      </c>
      <c r="L33" s="14">
        <f t="shared" si="9"/>
        <v>2787636</v>
      </c>
      <c r="M33" s="15">
        <f t="shared" si="5"/>
        <v>0.9976643292022345</v>
      </c>
    </row>
    <row r="34" spans="1:13" ht="15.75">
      <c r="A34" s="13" t="s">
        <v>263</v>
      </c>
      <c r="B34" s="14">
        <v>2688519</v>
      </c>
      <c r="C34" s="14">
        <v>2811713</v>
      </c>
      <c r="D34" s="15">
        <f t="shared" si="0"/>
        <v>0.9561854285981535</v>
      </c>
      <c r="E34" s="14">
        <v>17937</v>
      </c>
      <c r="F34" s="14">
        <v>12493</v>
      </c>
      <c r="G34" s="15">
        <f>SUM(E34/F34)</f>
        <v>1.4357640278555992</v>
      </c>
      <c r="H34" s="14">
        <v>239225</v>
      </c>
      <c r="I34" s="14">
        <v>184392</v>
      </c>
      <c r="J34" s="15">
        <f>SUM(H34/I34)</f>
        <v>1.2973719033363704</v>
      </c>
      <c r="K34" s="14">
        <f t="shared" si="8"/>
        <v>2945681</v>
      </c>
      <c r="L34" s="14">
        <f t="shared" si="9"/>
        <v>3008598</v>
      </c>
      <c r="M34" s="15">
        <f t="shared" si="5"/>
        <v>0.9790876016004797</v>
      </c>
    </row>
    <row r="35" spans="1:13" ht="15.75">
      <c r="A35" s="13" t="s">
        <v>264</v>
      </c>
      <c r="B35" s="14">
        <v>2519424</v>
      </c>
      <c r="C35" s="14">
        <v>2729913</v>
      </c>
      <c r="D35" s="15">
        <f aca="true" t="shared" si="10" ref="D35:D54">SUM(B35/C35)</f>
        <v>0.9228953450164895</v>
      </c>
      <c r="E35" s="14">
        <v>0</v>
      </c>
      <c r="F35" s="14">
        <v>0</v>
      </c>
      <c r="G35" s="16" t="s">
        <v>292</v>
      </c>
      <c r="H35" s="14">
        <v>140756</v>
      </c>
      <c r="I35" s="14">
        <v>106931</v>
      </c>
      <c r="J35" s="15">
        <f>SUM(H35/I35)</f>
        <v>1.316325480917601</v>
      </c>
      <c r="K35" s="14">
        <f t="shared" si="8"/>
        <v>2660180</v>
      </c>
      <c r="L35" s="14">
        <f t="shared" si="9"/>
        <v>2836844</v>
      </c>
      <c r="M35" s="15">
        <f aca="true" t="shared" si="11" ref="M35:M54">SUM(K35/L35)</f>
        <v>0.9377251621872758</v>
      </c>
    </row>
    <row r="36" spans="1:13" ht="15.75">
      <c r="A36" s="13" t="s">
        <v>138</v>
      </c>
      <c r="B36" s="14">
        <v>145539</v>
      </c>
      <c r="C36" s="14">
        <v>222072</v>
      </c>
      <c r="D36" s="15">
        <f t="shared" si="10"/>
        <v>0.655368529125689</v>
      </c>
      <c r="E36" s="14">
        <v>1807</v>
      </c>
      <c r="F36" s="14">
        <v>43</v>
      </c>
      <c r="G36" s="33">
        <f>SUM(E36/F36)</f>
        <v>42.02325581395349</v>
      </c>
      <c r="H36" s="14">
        <v>2555682</v>
      </c>
      <c r="I36" s="14">
        <v>2595368</v>
      </c>
      <c r="J36" s="15">
        <f>SUM(H36/I36)</f>
        <v>0.9847089121850928</v>
      </c>
      <c r="K36" s="14">
        <f t="shared" si="8"/>
        <v>2703028</v>
      </c>
      <c r="L36" s="14">
        <f t="shared" si="9"/>
        <v>2817483</v>
      </c>
      <c r="M36" s="15">
        <f t="shared" si="11"/>
        <v>0.9593768622561343</v>
      </c>
    </row>
    <row r="37" spans="1:13" ht="15.75">
      <c r="A37" s="13" t="s">
        <v>265</v>
      </c>
      <c r="B37" s="14">
        <v>1942197</v>
      </c>
      <c r="C37" s="14">
        <v>2182244</v>
      </c>
      <c r="D37" s="15">
        <f t="shared" si="10"/>
        <v>0.889999926680976</v>
      </c>
      <c r="E37" s="14">
        <v>0</v>
      </c>
      <c r="F37" s="14">
        <v>0</v>
      </c>
      <c r="G37" s="16" t="s">
        <v>292</v>
      </c>
      <c r="H37" s="14">
        <v>0</v>
      </c>
      <c r="I37" s="14">
        <v>0</v>
      </c>
      <c r="J37" s="16" t="s">
        <v>292</v>
      </c>
      <c r="K37" s="14">
        <f t="shared" si="8"/>
        <v>1942197</v>
      </c>
      <c r="L37" s="14">
        <f t="shared" si="9"/>
        <v>2182244</v>
      </c>
      <c r="M37" s="15">
        <f t="shared" si="11"/>
        <v>0.889999926680976</v>
      </c>
    </row>
    <row r="38" spans="1:13" ht="15.75">
      <c r="A38" s="13" t="s">
        <v>266</v>
      </c>
      <c r="B38" s="14">
        <v>575321</v>
      </c>
      <c r="C38" s="14">
        <v>756270</v>
      </c>
      <c r="D38" s="15">
        <f t="shared" si="10"/>
        <v>0.7607349227127878</v>
      </c>
      <c r="E38" s="14">
        <v>0</v>
      </c>
      <c r="F38" s="14">
        <v>0</v>
      </c>
      <c r="G38" s="16" t="s">
        <v>292</v>
      </c>
      <c r="H38" s="14">
        <v>1298968</v>
      </c>
      <c r="I38" s="14">
        <v>1372032</v>
      </c>
      <c r="J38" s="15">
        <f aca="true" t="shared" si="12" ref="J38:J43">SUM(H38/I38)</f>
        <v>0.9467475977236682</v>
      </c>
      <c r="K38" s="14">
        <f t="shared" si="8"/>
        <v>1874289</v>
      </c>
      <c r="L38" s="14">
        <f t="shared" si="9"/>
        <v>2128302</v>
      </c>
      <c r="M38" s="15">
        <f t="shared" si="11"/>
        <v>0.8806499265611741</v>
      </c>
    </row>
    <row r="39" spans="1:13" ht="15.75">
      <c r="A39" s="13" t="s">
        <v>267</v>
      </c>
      <c r="B39" s="14">
        <v>454065</v>
      </c>
      <c r="C39" s="14">
        <v>532257</v>
      </c>
      <c r="D39" s="15">
        <f t="shared" si="10"/>
        <v>0.8530935243688669</v>
      </c>
      <c r="E39" s="14">
        <v>1483</v>
      </c>
      <c r="F39" s="14">
        <v>1920</v>
      </c>
      <c r="G39" s="15">
        <f>SUM(E39/F39)</f>
        <v>0.7723958333333333</v>
      </c>
      <c r="H39" s="14">
        <v>1755570</v>
      </c>
      <c r="I39" s="14">
        <v>1911349</v>
      </c>
      <c r="J39" s="15">
        <f t="shared" si="12"/>
        <v>0.9184978776769706</v>
      </c>
      <c r="K39" s="14">
        <f t="shared" si="8"/>
        <v>2211118</v>
      </c>
      <c r="L39" s="14">
        <f t="shared" si="9"/>
        <v>2445526</v>
      </c>
      <c r="M39" s="15">
        <f t="shared" si="11"/>
        <v>0.9041482282339259</v>
      </c>
    </row>
    <row r="40" spans="1:13" ht="15.75">
      <c r="A40" s="13" t="s">
        <v>121</v>
      </c>
      <c r="B40" s="14">
        <v>2097710</v>
      </c>
      <c r="C40" s="14">
        <v>2115395</v>
      </c>
      <c r="D40" s="15">
        <f t="shared" si="10"/>
        <v>0.9916398592225093</v>
      </c>
      <c r="E40" s="14">
        <v>0</v>
      </c>
      <c r="F40" s="14">
        <v>0</v>
      </c>
      <c r="G40" s="16" t="s">
        <v>292</v>
      </c>
      <c r="H40" s="14">
        <v>141977</v>
      </c>
      <c r="I40" s="14">
        <v>66357</v>
      </c>
      <c r="J40" s="15">
        <f t="shared" si="12"/>
        <v>2.1395934113959343</v>
      </c>
      <c r="K40" s="14">
        <f t="shared" si="8"/>
        <v>2239687</v>
      </c>
      <c r="L40" s="14">
        <f t="shared" si="9"/>
        <v>2181752</v>
      </c>
      <c r="M40" s="15">
        <f t="shared" si="11"/>
        <v>1.02655434714853</v>
      </c>
    </row>
    <row r="41" spans="1:13" ht="15.75">
      <c r="A41" s="13" t="s">
        <v>268</v>
      </c>
      <c r="B41" s="14">
        <v>2302273</v>
      </c>
      <c r="C41" s="14">
        <v>2225510</v>
      </c>
      <c r="D41" s="15">
        <f t="shared" si="10"/>
        <v>1.0344923186146098</v>
      </c>
      <c r="E41" s="14">
        <v>0</v>
      </c>
      <c r="F41" s="14">
        <v>0</v>
      </c>
      <c r="G41" s="16" t="s">
        <v>292</v>
      </c>
      <c r="H41" s="14">
        <v>217907</v>
      </c>
      <c r="I41" s="14">
        <v>306840</v>
      </c>
      <c r="J41" s="15">
        <f t="shared" si="12"/>
        <v>0.7101649067918133</v>
      </c>
      <c r="K41" s="14">
        <f t="shared" si="8"/>
        <v>2520180</v>
      </c>
      <c r="L41" s="14">
        <f t="shared" si="9"/>
        <v>2532350</v>
      </c>
      <c r="M41" s="15">
        <f t="shared" si="11"/>
        <v>0.9951941872174067</v>
      </c>
    </row>
    <row r="42" spans="1:13" ht="15.75">
      <c r="A42" s="13" t="s">
        <v>269</v>
      </c>
      <c r="B42" s="14">
        <v>207354</v>
      </c>
      <c r="C42" s="14">
        <v>215023</v>
      </c>
      <c r="D42" s="15">
        <f t="shared" si="10"/>
        <v>0.9643340479855643</v>
      </c>
      <c r="E42" s="14">
        <v>10617</v>
      </c>
      <c r="F42" s="14">
        <v>7378</v>
      </c>
      <c r="G42" s="15">
        <f>SUM(E42/F42)</f>
        <v>1.4390078612089998</v>
      </c>
      <c r="H42" s="14">
        <v>1384256</v>
      </c>
      <c r="I42" s="14">
        <v>1165941</v>
      </c>
      <c r="J42" s="15">
        <f t="shared" si="12"/>
        <v>1.1872436083815563</v>
      </c>
      <c r="K42" s="14">
        <f t="shared" si="8"/>
        <v>1602227</v>
      </c>
      <c r="L42" s="14">
        <f t="shared" si="9"/>
        <v>1388342</v>
      </c>
      <c r="M42" s="15">
        <f t="shared" si="11"/>
        <v>1.1540578618236716</v>
      </c>
    </row>
    <row r="43" spans="1:13" ht="15.75">
      <c r="A43" s="13" t="s">
        <v>270</v>
      </c>
      <c r="B43" s="14">
        <v>371206</v>
      </c>
      <c r="C43" s="14">
        <v>484024</v>
      </c>
      <c r="D43" s="15">
        <f t="shared" si="10"/>
        <v>0.76691651653637</v>
      </c>
      <c r="E43" s="14">
        <v>0</v>
      </c>
      <c r="F43" s="14">
        <v>0</v>
      </c>
      <c r="G43" s="16" t="s">
        <v>292</v>
      </c>
      <c r="H43" s="14">
        <v>1404888</v>
      </c>
      <c r="I43" s="14">
        <v>1486266</v>
      </c>
      <c r="J43" s="15">
        <f t="shared" si="12"/>
        <v>0.9452466785891623</v>
      </c>
      <c r="K43" s="14">
        <f t="shared" si="8"/>
        <v>1776094</v>
      </c>
      <c r="L43" s="14">
        <f t="shared" si="9"/>
        <v>1970290</v>
      </c>
      <c r="M43" s="15">
        <f t="shared" si="11"/>
        <v>0.9014378594014079</v>
      </c>
    </row>
    <row r="44" spans="1:13" ht="15.75">
      <c r="A44" s="13" t="s">
        <v>125</v>
      </c>
      <c r="B44" s="14">
        <v>1714424</v>
      </c>
      <c r="C44" s="14">
        <v>1363788</v>
      </c>
      <c r="D44" s="15">
        <f t="shared" si="10"/>
        <v>1.2571044766488633</v>
      </c>
      <c r="E44" s="14">
        <v>0</v>
      </c>
      <c r="F44" s="14">
        <v>0</v>
      </c>
      <c r="G44" s="16" t="s">
        <v>292</v>
      </c>
      <c r="H44" s="14">
        <v>0</v>
      </c>
      <c r="I44" s="14">
        <v>0</v>
      </c>
      <c r="J44" s="16" t="s">
        <v>292</v>
      </c>
      <c r="K44" s="14">
        <f t="shared" si="8"/>
        <v>1714424</v>
      </c>
      <c r="L44" s="14">
        <f t="shared" si="9"/>
        <v>1363788</v>
      </c>
      <c r="M44" s="15">
        <f t="shared" si="11"/>
        <v>1.2571044766488633</v>
      </c>
    </row>
    <row r="45" spans="1:13" ht="15.75">
      <c r="A45" s="13" t="s">
        <v>124</v>
      </c>
      <c r="B45" s="14">
        <v>1722147</v>
      </c>
      <c r="C45" s="14">
        <v>1490584</v>
      </c>
      <c r="D45" s="15">
        <f t="shared" si="10"/>
        <v>1.1553505203329701</v>
      </c>
      <c r="E45" s="14">
        <v>0</v>
      </c>
      <c r="F45" s="14">
        <v>4661</v>
      </c>
      <c r="G45" s="16" t="s">
        <v>292</v>
      </c>
      <c r="H45" s="14">
        <v>41716</v>
      </c>
      <c r="I45" s="14">
        <v>67981</v>
      </c>
      <c r="J45" s="15">
        <f aca="true" t="shared" si="13" ref="J45:J54">SUM(H45/I45)</f>
        <v>0.613642047042556</v>
      </c>
      <c r="K45" s="14">
        <f t="shared" si="8"/>
        <v>1763863</v>
      </c>
      <c r="L45" s="14">
        <f t="shared" si="9"/>
        <v>1563226</v>
      </c>
      <c r="M45" s="15">
        <f t="shared" si="11"/>
        <v>1.1283480443646663</v>
      </c>
    </row>
    <row r="46" spans="1:13" ht="15.75">
      <c r="A46" s="34" t="s">
        <v>271</v>
      </c>
      <c r="B46" s="14">
        <v>0</v>
      </c>
      <c r="C46" s="14">
        <v>1243298</v>
      </c>
      <c r="D46" s="15">
        <f t="shared" si="10"/>
        <v>0</v>
      </c>
      <c r="E46" s="14">
        <v>0</v>
      </c>
      <c r="F46" s="14">
        <v>4373</v>
      </c>
      <c r="G46" s="16" t="s">
        <v>292</v>
      </c>
      <c r="H46" s="14">
        <v>1468721</v>
      </c>
      <c r="I46" s="14">
        <v>10192253</v>
      </c>
      <c r="J46" s="15">
        <f t="shared" si="13"/>
        <v>0.14410170155705515</v>
      </c>
      <c r="K46" s="14">
        <f t="shared" si="8"/>
        <v>1468721</v>
      </c>
      <c r="L46" s="14">
        <f t="shared" si="9"/>
        <v>11439924</v>
      </c>
      <c r="M46" s="15">
        <f t="shared" si="11"/>
        <v>0.12838555570823723</v>
      </c>
    </row>
    <row r="47" spans="1:13" ht="15.75">
      <c r="A47" s="13" t="s">
        <v>126</v>
      </c>
      <c r="B47" s="14">
        <v>1214840</v>
      </c>
      <c r="C47" s="14">
        <v>1524709</v>
      </c>
      <c r="D47" s="15">
        <f t="shared" si="10"/>
        <v>0.7967684325336835</v>
      </c>
      <c r="E47" s="14">
        <v>0</v>
      </c>
      <c r="F47" s="14">
        <v>0</v>
      </c>
      <c r="G47" s="16" t="s">
        <v>292</v>
      </c>
      <c r="H47" s="14">
        <v>156</v>
      </c>
      <c r="I47" s="14">
        <v>54</v>
      </c>
      <c r="J47" s="15">
        <f t="shared" si="13"/>
        <v>2.888888888888889</v>
      </c>
      <c r="K47" s="14">
        <f t="shared" si="8"/>
        <v>1214996</v>
      </c>
      <c r="L47" s="14">
        <f t="shared" si="9"/>
        <v>1524763</v>
      </c>
      <c r="M47" s="15">
        <f t="shared" si="11"/>
        <v>0.7968425256908779</v>
      </c>
    </row>
    <row r="48" spans="1:13" ht="15.75">
      <c r="A48" s="13" t="s">
        <v>272</v>
      </c>
      <c r="B48" s="14">
        <v>541201</v>
      </c>
      <c r="C48" s="14">
        <v>226957</v>
      </c>
      <c r="D48" s="15">
        <f t="shared" si="10"/>
        <v>2.384597082266685</v>
      </c>
      <c r="E48" s="14">
        <v>30273</v>
      </c>
      <c r="F48" s="14">
        <v>0</v>
      </c>
      <c r="G48" s="16" t="s">
        <v>292</v>
      </c>
      <c r="H48" s="14">
        <v>610329</v>
      </c>
      <c r="I48" s="14">
        <v>789655</v>
      </c>
      <c r="J48" s="15">
        <f t="shared" si="13"/>
        <v>0.7729058892807619</v>
      </c>
      <c r="K48" s="14">
        <f t="shared" si="8"/>
        <v>1181803</v>
      </c>
      <c r="L48" s="14">
        <f t="shared" si="9"/>
        <v>1016612</v>
      </c>
      <c r="M48" s="15">
        <f t="shared" si="11"/>
        <v>1.162491688077654</v>
      </c>
    </row>
    <row r="49" spans="1:13" ht="15.75">
      <c r="A49" s="13" t="s">
        <v>273</v>
      </c>
      <c r="B49" s="14">
        <v>1159791</v>
      </c>
      <c r="C49" s="14">
        <v>1059459</v>
      </c>
      <c r="D49" s="15">
        <f t="shared" si="10"/>
        <v>1.0947011635183617</v>
      </c>
      <c r="E49" s="14">
        <v>0</v>
      </c>
      <c r="F49" s="14">
        <v>0</v>
      </c>
      <c r="G49" s="16" t="s">
        <v>292</v>
      </c>
      <c r="H49" s="14">
        <v>257693</v>
      </c>
      <c r="I49" s="14">
        <v>287065</v>
      </c>
      <c r="J49" s="15">
        <f t="shared" si="13"/>
        <v>0.8976817097173114</v>
      </c>
      <c r="K49" s="14">
        <f t="shared" si="8"/>
        <v>1417484</v>
      </c>
      <c r="L49" s="14">
        <f t="shared" si="9"/>
        <v>1346524</v>
      </c>
      <c r="M49" s="15">
        <f t="shared" si="11"/>
        <v>1.0526986522334545</v>
      </c>
    </row>
    <row r="50" spans="1:13" ht="15.75">
      <c r="A50" s="13" t="s">
        <v>129</v>
      </c>
      <c r="B50" s="14">
        <v>376311</v>
      </c>
      <c r="C50" s="14">
        <v>323415</v>
      </c>
      <c r="D50" s="15">
        <f t="shared" si="10"/>
        <v>1.1635545661147442</v>
      </c>
      <c r="E50" s="14">
        <v>0</v>
      </c>
      <c r="F50" s="14">
        <v>0</v>
      </c>
      <c r="G50" s="16" t="s">
        <v>292</v>
      </c>
      <c r="H50" s="14">
        <v>1072993</v>
      </c>
      <c r="I50" s="14">
        <v>1129181</v>
      </c>
      <c r="J50" s="15">
        <f t="shared" si="13"/>
        <v>0.950240041233425</v>
      </c>
      <c r="K50" s="14">
        <f t="shared" si="8"/>
        <v>1449304</v>
      </c>
      <c r="L50" s="14">
        <f t="shared" si="9"/>
        <v>1452596</v>
      </c>
      <c r="M50" s="15">
        <f t="shared" si="11"/>
        <v>0.9977337126083233</v>
      </c>
    </row>
    <row r="51" spans="1:13" ht="15.75">
      <c r="A51" s="13" t="s">
        <v>130</v>
      </c>
      <c r="B51" s="14">
        <v>980835</v>
      </c>
      <c r="C51" s="14">
        <v>687612</v>
      </c>
      <c r="D51" s="15">
        <f t="shared" si="10"/>
        <v>1.426436711401197</v>
      </c>
      <c r="E51" s="14">
        <v>0</v>
      </c>
      <c r="F51" s="14">
        <v>0</v>
      </c>
      <c r="G51" s="16" t="s">
        <v>292</v>
      </c>
      <c r="H51" s="14">
        <v>622184</v>
      </c>
      <c r="I51" s="14">
        <v>671564</v>
      </c>
      <c r="J51" s="15">
        <f t="shared" si="13"/>
        <v>0.9264701502760719</v>
      </c>
      <c r="K51" s="14">
        <f t="shared" si="8"/>
        <v>1603019</v>
      </c>
      <c r="L51" s="14">
        <f t="shared" si="9"/>
        <v>1359176</v>
      </c>
      <c r="M51" s="15">
        <f t="shared" si="11"/>
        <v>1.1794050218661896</v>
      </c>
    </row>
    <row r="52" spans="1:13" ht="15.75">
      <c r="A52" s="13" t="s">
        <v>132</v>
      </c>
      <c r="B52" s="14">
        <v>975152</v>
      </c>
      <c r="C52" s="14">
        <v>965428</v>
      </c>
      <c r="D52" s="15">
        <f t="shared" si="10"/>
        <v>1.0100722166748841</v>
      </c>
      <c r="E52" s="14">
        <v>20948</v>
      </c>
      <c r="F52" s="14">
        <v>3618</v>
      </c>
      <c r="G52" s="15">
        <f>SUM(E52/F52)</f>
        <v>5.789939192924267</v>
      </c>
      <c r="H52" s="14">
        <v>323792</v>
      </c>
      <c r="I52" s="14">
        <v>360404</v>
      </c>
      <c r="J52" s="15">
        <f t="shared" si="13"/>
        <v>0.89841400206435</v>
      </c>
      <c r="K52" s="14">
        <f t="shared" si="8"/>
        <v>1319892</v>
      </c>
      <c r="L52" s="14">
        <f t="shared" si="9"/>
        <v>1329450</v>
      </c>
      <c r="M52" s="15">
        <f t="shared" si="11"/>
        <v>0.9928105607582083</v>
      </c>
    </row>
    <row r="53" spans="1:13" ht="16.5" thickBot="1">
      <c r="A53" s="17" t="s">
        <v>133</v>
      </c>
      <c r="B53" s="18">
        <v>80556</v>
      </c>
      <c r="C53" s="18">
        <v>99827</v>
      </c>
      <c r="D53" s="19">
        <f t="shared" si="10"/>
        <v>0.806956033938714</v>
      </c>
      <c r="E53" s="18">
        <v>0</v>
      </c>
      <c r="F53" s="18">
        <v>0</v>
      </c>
      <c r="G53" s="28" t="s">
        <v>292</v>
      </c>
      <c r="H53" s="18">
        <v>681713</v>
      </c>
      <c r="I53" s="18">
        <v>690259</v>
      </c>
      <c r="J53" s="19">
        <f t="shared" si="13"/>
        <v>0.9876191400619188</v>
      </c>
      <c r="K53" s="18">
        <f t="shared" si="8"/>
        <v>762269</v>
      </c>
      <c r="L53" s="18">
        <f t="shared" si="9"/>
        <v>790086</v>
      </c>
      <c r="M53" s="19">
        <f t="shared" si="11"/>
        <v>0.9647924403166238</v>
      </c>
    </row>
    <row r="54" spans="1:13" ht="16.5" thickBot="1">
      <c r="A54" s="20" t="s">
        <v>134</v>
      </c>
      <c r="B54" s="21">
        <f>SUM(B4:B53)</f>
        <v>165513110</v>
      </c>
      <c r="C54" s="21">
        <f>SUM(C4:C53)</f>
        <v>183776686</v>
      </c>
      <c r="D54" s="22">
        <f t="shared" si="10"/>
        <v>0.9006208219469144</v>
      </c>
      <c r="E54" s="21">
        <f>SUM(E4:E53)</f>
        <v>2728622</v>
      </c>
      <c r="F54" s="21">
        <f>SUM(F4:F53)</f>
        <v>2432275</v>
      </c>
      <c r="G54" s="22">
        <f>SUM(E54/F54)</f>
        <v>1.121839430163119</v>
      </c>
      <c r="H54" s="21">
        <f>SUM(H4:H53)</f>
        <v>246922177</v>
      </c>
      <c r="I54" s="21">
        <f>SUM(I4:I53)</f>
        <v>262321229</v>
      </c>
      <c r="J54" s="22">
        <f t="shared" si="13"/>
        <v>0.9412969660949553</v>
      </c>
      <c r="K54" s="21">
        <f>SUM(K4:K53)</f>
        <v>415163909</v>
      </c>
      <c r="L54" s="21">
        <f>SUM(L4:L53)</f>
        <v>448530190</v>
      </c>
      <c r="M54" s="23">
        <f t="shared" si="11"/>
        <v>0.9256097320896058</v>
      </c>
    </row>
  </sheetData>
  <mergeCells count="1">
    <mergeCell ref="A2:A3"/>
  </mergeCells>
  <printOptions/>
  <pageMargins left="0.75" right="0.75" top="0.6" bottom="0.51" header="0.512" footer="0.512"/>
  <pageSetup orientation="landscape" paperSize="9" scale="50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="75" zoomScaleNormal="75" workbookViewId="0" topLeftCell="A1">
      <selection activeCell="A1" sqref="A1"/>
    </sheetView>
  </sheetViews>
  <sheetFormatPr defaultColWidth="11.19921875" defaultRowHeight="15"/>
  <cols>
    <col min="1" max="1" width="17.3984375" style="4" customWidth="1"/>
    <col min="2" max="3" width="11.09765625" style="4" customWidth="1"/>
    <col min="4" max="4" width="6.59765625" style="4" customWidth="1"/>
    <col min="5" max="6" width="9.5" style="4" customWidth="1"/>
    <col min="7" max="7" width="7" style="4" customWidth="1"/>
    <col min="8" max="8" width="11.09765625" style="4" bestFit="1" customWidth="1"/>
    <col min="9" max="9" width="11.09765625" style="4" customWidth="1"/>
    <col min="10" max="10" width="6.59765625" style="4" customWidth="1"/>
    <col min="11" max="12" width="11.09765625" style="4" customWidth="1"/>
    <col min="13" max="13" width="6.59765625" style="4" customWidth="1"/>
    <col min="14" max="16384" width="10.59765625" style="4" customWidth="1"/>
  </cols>
  <sheetData>
    <row r="1" spans="1:13" ht="18.75">
      <c r="A1" s="1" t="s">
        <v>274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279</v>
      </c>
    </row>
    <row r="2" spans="1:13" ht="15.75">
      <c r="A2" s="231" t="s">
        <v>136</v>
      </c>
      <c r="B2" s="5" t="s">
        <v>280</v>
      </c>
      <c r="C2" s="6"/>
      <c r="D2" s="5"/>
      <c r="E2" s="7" t="s">
        <v>281</v>
      </c>
      <c r="F2" s="6"/>
      <c r="G2" s="8"/>
      <c r="H2" s="9" t="s">
        <v>282</v>
      </c>
      <c r="I2" s="6"/>
      <c r="J2" s="8"/>
      <c r="K2" s="9" t="s">
        <v>283</v>
      </c>
      <c r="L2" s="6"/>
      <c r="M2" s="10"/>
    </row>
    <row r="3" spans="1:13" ht="15.75">
      <c r="A3" s="232"/>
      <c r="B3" s="11">
        <v>35915</v>
      </c>
      <c r="C3" s="11">
        <v>35550</v>
      </c>
      <c r="D3" s="12" t="s">
        <v>284</v>
      </c>
      <c r="E3" s="11">
        <v>35915</v>
      </c>
      <c r="F3" s="11">
        <v>35550</v>
      </c>
      <c r="G3" s="12" t="s">
        <v>284</v>
      </c>
      <c r="H3" s="11">
        <v>35915</v>
      </c>
      <c r="I3" s="11">
        <v>35550</v>
      </c>
      <c r="J3" s="12" t="s">
        <v>284</v>
      </c>
      <c r="K3" s="11">
        <v>35915</v>
      </c>
      <c r="L3" s="11">
        <v>35550</v>
      </c>
      <c r="M3" s="12" t="s">
        <v>284</v>
      </c>
    </row>
    <row r="4" spans="1:13" ht="15.75">
      <c r="A4" s="13" t="s">
        <v>285</v>
      </c>
      <c r="B4" s="14">
        <v>37918030</v>
      </c>
      <c r="C4" s="14">
        <v>39815596</v>
      </c>
      <c r="D4" s="15">
        <f aca="true" t="shared" si="0" ref="D4:D34">SUM(B4/C4)</f>
        <v>0.9523411378797394</v>
      </c>
      <c r="E4" s="14">
        <v>1835780</v>
      </c>
      <c r="F4" s="14">
        <v>1678044</v>
      </c>
      <c r="G4" s="15">
        <f aca="true" t="shared" si="1" ref="G4:G9">SUM(E4/F4)</f>
        <v>1.0939999189532574</v>
      </c>
      <c r="H4" s="14">
        <v>79757774</v>
      </c>
      <c r="I4" s="14">
        <v>77794373</v>
      </c>
      <c r="J4" s="15">
        <f aca="true" t="shared" si="2" ref="J4:J13">SUM(H4/I4)</f>
        <v>1.0252383421099107</v>
      </c>
      <c r="K4" s="14">
        <f aca="true" t="shared" si="3" ref="K4:K28">SUM(B4+E4+H4)</f>
        <v>119511584</v>
      </c>
      <c r="L4" s="14">
        <f aca="true" t="shared" si="4" ref="L4:L28">SUM(C4+F4+I4)</f>
        <v>119288013</v>
      </c>
      <c r="M4" s="15">
        <f aca="true" t="shared" si="5" ref="M4:M34">SUM(K4/L4)</f>
        <v>1.001874211786896</v>
      </c>
    </row>
    <row r="5" spans="1:13" ht="15.75">
      <c r="A5" s="13" t="s">
        <v>286</v>
      </c>
      <c r="B5" s="14">
        <v>18977453</v>
      </c>
      <c r="C5" s="14">
        <v>21022766</v>
      </c>
      <c r="D5" s="15">
        <f t="shared" si="0"/>
        <v>0.9027096149003419</v>
      </c>
      <c r="E5" s="14">
        <v>323138</v>
      </c>
      <c r="F5" s="14">
        <v>195909</v>
      </c>
      <c r="G5" s="15">
        <f t="shared" si="1"/>
        <v>1.6494290716608222</v>
      </c>
      <c r="H5" s="14">
        <v>39900562</v>
      </c>
      <c r="I5" s="14">
        <v>40674965</v>
      </c>
      <c r="J5" s="15">
        <f t="shared" si="2"/>
        <v>0.9809611882886685</v>
      </c>
      <c r="K5" s="14">
        <f t="shared" si="3"/>
        <v>59201153</v>
      </c>
      <c r="L5" s="14">
        <f t="shared" si="4"/>
        <v>61893640</v>
      </c>
      <c r="M5" s="15">
        <f t="shared" si="5"/>
        <v>0.95649816362392</v>
      </c>
    </row>
    <row r="6" spans="1:13" ht="15.75">
      <c r="A6" s="13" t="s">
        <v>287</v>
      </c>
      <c r="B6" s="14">
        <v>11074147</v>
      </c>
      <c r="C6" s="14">
        <v>10959828</v>
      </c>
      <c r="D6" s="15">
        <f t="shared" si="0"/>
        <v>1.010430729387359</v>
      </c>
      <c r="E6" s="14">
        <v>285121</v>
      </c>
      <c r="F6" s="14">
        <v>214796</v>
      </c>
      <c r="G6" s="15">
        <f t="shared" si="1"/>
        <v>1.3274036760461088</v>
      </c>
      <c r="H6" s="14">
        <v>27800960</v>
      </c>
      <c r="I6" s="14">
        <v>24749391</v>
      </c>
      <c r="J6" s="15">
        <f t="shared" si="2"/>
        <v>1.1232987510682586</v>
      </c>
      <c r="K6" s="14">
        <f t="shared" si="3"/>
        <v>39160228</v>
      </c>
      <c r="L6" s="14">
        <f t="shared" si="4"/>
        <v>35924015</v>
      </c>
      <c r="M6" s="15">
        <f t="shared" si="5"/>
        <v>1.0900849473534626</v>
      </c>
    </row>
    <row r="7" spans="1:13" ht="15.75">
      <c r="A7" s="13" t="s">
        <v>288</v>
      </c>
      <c r="B7" s="14">
        <v>17908899</v>
      </c>
      <c r="C7" s="14">
        <v>19268793</v>
      </c>
      <c r="D7" s="15">
        <f t="shared" si="0"/>
        <v>0.9294250553213167</v>
      </c>
      <c r="E7" s="14">
        <v>21097</v>
      </c>
      <c r="F7" s="14">
        <v>72558</v>
      </c>
      <c r="G7" s="15">
        <f t="shared" si="1"/>
        <v>0.29076049505223406</v>
      </c>
      <c r="H7" s="14">
        <v>5258553</v>
      </c>
      <c r="I7" s="14">
        <v>6602216</v>
      </c>
      <c r="J7" s="15">
        <f t="shared" si="2"/>
        <v>0.7964830293343932</v>
      </c>
      <c r="K7" s="14">
        <f t="shared" si="3"/>
        <v>23188549</v>
      </c>
      <c r="L7" s="14">
        <f t="shared" si="4"/>
        <v>25943567</v>
      </c>
      <c r="M7" s="15">
        <f t="shared" si="5"/>
        <v>0.8938072779275109</v>
      </c>
    </row>
    <row r="8" spans="1:13" ht="15.75">
      <c r="A8" s="13" t="s">
        <v>290</v>
      </c>
      <c r="B8" s="14">
        <v>4201188</v>
      </c>
      <c r="C8" s="14">
        <v>4446839</v>
      </c>
      <c r="D8" s="15">
        <f t="shared" si="0"/>
        <v>0.9447582878534617</v>
      </c>
      <c r="E8" s="14">
        <v>2335</v>
      </c>
      <c r="F8" s="14">
        <v>2347</v>
      </c>
      <c r="G8" s="15">
        <f t="shared" si="1"/>
        <v>0.9948870899020026</v>
      </c>
      <c r="H8" s="14">
        <v>11361884</v>
      </c>
      <c r="I8" s="14">
        <v>11206597</v>
      </c>
      <c r="J8" s="15">
        <f t="shared" si="2"/>
        <v>1.013856748841776</v>
      </c>
      <c r="K8" s="14">
        <f t="shared" si="3"/>
        <v>15565407</v>
      </c>
      <c r="L8" s="14">
        <f t="shared" si="4"/>
        <v>15655783</v>
      </c>
      <c r="M8" s="15">
        <f t="shared" si="5"/>
        <v>0.9942273088481106</v>
      </c>
    </row>
    <row r="9" spans="1:13" ht="15.75">
      <c r="A9" s="13" t="s">
        <v>143</v>
      </c>
      <c r="B9" s="14">
        <v>4390546</v>
      </c>
      <c r="C9" s="14">
        <v>5408355</v>
      </c>
      <c r="D9" s="15">
        <f t="shared" si="0"/>
        <v>0.811808026655055</v>
      </c>
      <c r="E9" s="14">
        <v>27756</v>
      </c>
      <c r="F9" s="14">
        <v>149704</v>
      </c>
      <c r="G9" s="15">
        <f t="shared" si="1"/>
        <v>0.1854058675786886</v>
      </c>
      <c r="H9" s="14">
        <v>13990086</v>
      </c>
      <c r="I9" s="14">
        <v>16074783</v>
      </c>
      <c r="J9" s="15">
        <f t="shared" si="2"/>
        <v>0.8703125883565582</v>
      </c>
      <c r="K9" s="14">
        <f t="shared" si="3"/>
        <v>18408388</v>
      </c>
      <c r="L9" s="14">
        <f t="shared" si="4"/>
        <v>21632842</v>
      </c>
      <c r="M9" s="15">
        <f t="shared" si="5"/>
        <v>0.8509463527723264</v>
      </c>
    </row>
    <row r="10" spans="1:13" ht="15.75">
      <c r="A10" s="13" t="s">
        <v>291</v>
      </c>
      <c r="B10" s="14">
        <v>12879514</v>
      </c>
      <c r="C10" s="14">
        <v>12347932</v>
      </c>
      <c r="D10" s="15">
        <f t="shared" si="0"/>
        <v>1.043050285667268</v>
      </c>
      <c r="E10" s="14">
        <v>0</v>
      </c>
      <c r="F10" s="14">
        <v>0</v>
      </c>
      <c r="G10" s="16" t="s">
        <v>292</v>
      </c>
      <c r="H10" s="14">
        <v>463284</v>
      </c>
      <c r="I10" s="14">
        <v>410900</v>
      </c>
      <c r="J10" s="15">
        <f t="shared" si="2"/>
        <v>1.1274860063275736</v>
      </c>
      <c r="K10" s="14">
        <f t="shared" si="3"/>
        <v>13342798</v>
      </c>
      <c r="L10" s="14">
        <f t="shared" si="4"/>
        <v>12758832</v>
      </c>
      <c r="M10" s="15">
        <f t="shared" si="5"/>
        <v>1.0457695500653978</v>
      </c>
    </row>
    <row r="11" spans="1:13" ht="15.75">
      <c r="A11" s="13" t="s">
        <v>293</v>
      </c>
      <c r="B11" s="14">
        <v>8446552</v>
      </c>
      <c r="C11" s="14">
        <v>8728753</v>
      </c>
      <c r="D11" s="15">
        <f t="shared" si="0"/>
        <v>0.9676699523975533</v>
      </c>
      <c r="E11" s="14">
        <v>34880</v>
      </c>
      <c r="F11" s="14">
        <v>75080</v>
      </c>
      <c r="G11" s="15">
        <f>SUM(E11/F11)</f>
        <v>0.4645711241342568</v>
      </c>
      <c r="H11" s="14">
        <v>4383815</v>
      </c>
      <c r="I11" s="14">
        <v>4285838</v>
      </c>
      <c r="J11" s="15">
        <f t="shared" si="2"/>
        <v>1.0228606400895228</v>
      </c>
      <c r="K11" s="14">
        <f t="shared" si="3"/>
        <v>12865247</v>
      </c>
      <c r="L11" s="14">
        <f t="shared" si="4"/>
        <v>13089671</v>
      </c>
      <c r="M11" s="15">
        <f t="shared" si="5"/>
        <v>0.9828548784763192</v>
      </c>
    </row>
    <row r="12" spans="1:13" ht="15.75">
      <c r="A12" s="13" t="s">
        <v>295</v>
      </c>
      <c r="B12" s="14">
        <v>2508531</v>
      </c>
      <c r="C12" s="14">
        <v>2920968</v>
      </c>
      <c r="D12" s="15">
        <f t="shared" si="0"/>
        <v>0.8588012604040852</v>
      </c>
      <c r="E12" s="14">
        <v>16169</v>
      </c>
      <c r="F12" s="14">
        <v>14959</v>
      </c>
      <c r="G12" s="15">
        <f>SUM(E12/F12)</f>
        <v>1.080887759876997</v>
      </c>
      <c r="H12" s="14">
        <v>8580525</v>
      </c>
      <c r="I12" s="14">
        <v>8830328</v>
      </c>
      <c r="J12" s="15">
        <f t="shared" si="2"/>
        <v>0.9717107903579573</v>
      </c>
      <c r="K12" s="14">
        <f t="shared" si="3"/>
        <v>11105225</v>
      </c>
      <c r="L12" s="14">
        <f t="shared" si="4"/>
        <v>11766255</v>
      </c>
      <c r="M12" s="15">
        <f t="shared" si="5"/>
        <v>0.9438198475215775</v>
      </c>
    </row>
    <row r="13" spans="1:13" ht="15.75">
      <c r="A13" s="13" t="s">
        <v>297</v>
      </c>
      <c r="B13" s="14">
        <v>916179</v>
      </c>
      <c r="C13" s="14">
        <v>890548</v>
      </c>
      <c r="D13" s="15">
        <f t="shared" si="0"/>
        <v>1.0287811549742405</v>
      </c>
      <c r="E13" s="14">
        <v>61802</v>
      </c>
      <c r="F13" s="14">
        <v>33389</v>
      </c>
      <c r="G13" s="15">
        <f>SUM(E13/F13)</f>
        <v>1.8509688819671148</v>
      </c>
      <c r="H13" s="14">
        <v>5369640</v>
      </c>
      <c r="I13" s="14">
        <v>5798553</v>
      </c>
      <c r="J13" s="15">
        <f t="shared" si="2"/>
        <v>0.9260310287756273</v>
      </c>
      <c r="K13" s="14">
        <f t="shared" si="3"/>
        <v>6347621</v>
      </c>
      <c r="L13" s="14">
        <f t="shared" si="4"/>
        <v>6722490</v>
      </c>
      <c r="M13" s="15">
        <f t="shared" si="5"/>
        <v>0.944236584955872</v>
      </c>
    </row>
    <row r="14" spans="1:13" ht="15.75">
      <c r="A14" s="13" t="s">
        <v>144</v>
      </c>
      <c r="B14" s="14">
        <v>9374370</v>
      </c>
      <c r="C14" s="14">
        <v>10637352</v>
      </c>
      <c r="D14" s="15">
        <f t="shared" si="0"/>
        <v>0.8812691354013668</v>
      </c>
      <c r="E14" s="14">
        <v>0</v>
      </c>
      <c r="F14" s="14">
        <v>0</v>
      </c>
      <c r="G14" s="16" t="s">
        <v>292</v>
      </c>
      <c r="H14" s="14">
        <v>0</v>
      </c>
      <c r="I14" s="14">
        <v>0</v>
      </c>
      <c r="J14" s="16" t="s">
        <v>292</v>
      </c>
      <c r="K14" s="14">
        <f t="shared" si="3"/>
        <v>9374370</v>
      </c>
      <c r="L14" s="14">
        <f t="shared" si="4"/>
        <v>10637352</v>
      </c>
      <c r="M14" s="15">
        <f t="shared" si="5"/>
        <v>0.8812691354013668</v>
      </c>
    </row>
    <row r="15" spans="1:13" ht="15.75">
      <c r="A15" s="13" t="s">
        <v>145</v>
      </c>
      <c r="B15" s="14">
        <v>1061894</v>
      </c>
      <c r="C15" s="14">
        <v>1124202</v>
      </c>
      <c r="D15" s="15">
        <f t="shared" si="0"/>
        <v>0.9445757968763621</v>
      </c>
      <c r="E15" s="14">
        <v>6794</v>
      </c>
      <c r="F15" s="14">
        <v>4754</v>
      </c>
      <c r="G15" s="15">
        <f>SUM(E15/F15)</f>
        <v>1.4291123264619268</v>
      </c>
      <c r="H15" s="14">
        <v>6446508</v>
      </c>
      <c r="I15" s="14">
        <v>6714096</v>
      </c>
      <c r="J15" s="15">
        <f aca="true" t="shared" si="6" ref="J15:J20">SUM(H15/I15)</f>
        <v>0.9601453419790245</v>
      </c>
      <c r="K15" s="14">
        <f t="shared" si="3"/>
        <v>7515196</v>
      </c>
      <c r="L15" s="14">
        <f t="shared" si="4"/>
        <v>7843052</v>
      </c>
      <c r="M15" s="15">
        <f t="shared" si="5"/>
        <v>0.958197905611234</v>
      </c>
    </row>
    <row r="16" spans="1:13" ht="15.75">
      <c r="A16" s="13" t="s">
        <v>298</v>
      </c>
      <c r="B16" s="14">
        <v>2520631</v>
      </c>
      <c r="C16" s="14">
        <v>2852723</v>
      </c>
      <c r="D16" s="15">
        <f t="shared" si="0"/>
        <v>0.8835877160172929</v>
      </c>
      <c r="E16" s="14">
        <v>81566</v>
      </c>
      <c r="F16" s="14">
        <v>77079</v>
      </c>
      <c r="G16" s="15">
        <f>SUM(E16/F16)</f>
        <v>1.0582130022444505</v>
      </c>
      <c r="H16" s="14">
        <v>3809245</v>
      </c>
      <c r="I16" s="14">
        <v>3248184</v>
      </c>
      <c r="J16" s="15">
        <f t="shared" si="6"/>
        <v>1.1727306704300002</v>
      </c>
      <c r="K16" s="14">
        <f t="shared" si="3"/>
        <v>6411442</v>
      </c>
      <c r="L16" s="14">
        <f t="shared" si="4"/>
        <v>6177986</v>
      </c>
      <c r="M16" s="15">
        <f t="shared" si="5"/>
        <v>1.0377883666295133</v>
      </c>
    </row>
    <row r="17" spans="1:13" ht="15.75">
      <c r="A17" s="13" t="s">
        <v>300</v>
      </c>
      <c r="B17" s="14">
        <v>1578779</v>
      </c>
      <c r="C17" s="14">
        <v>1583773</v>
      </c>
      <c r="D17" s="15">
        <f t="shared" si="0"/>
        <v>0.9968467703389311</v>
      </c>
      <c r="E17" s="14">
        <v>0</v>
      </c>
      <c r="F17" s="14">
        <v>0</v>
      </c>
      <c r="G17" s="16" t="s">
        <v>146</v>
      </c>
      <c r="H17" s="14">
        <v>5199100</v>
      </c>
      <c r="I17" s="14">
        <v>4957057</v>
      </c>
      <c r="J17" s="15">
        <f t="shared" si="6"/>
        <v>1.0488279638503248</v>
      </c>
      <c r="K17" s="14">
        <f t="shared" si="3"/>
        <v>6777879</v>
      </c>
      <c r="L17" s="14">
        <f t="shared" si="4"/>
        <v>6540830</v>
      </c>
      <c r="M17" s="15">
        <f t="shared" si="5"/>
        <v>1.036241425017926</v>
      </c>
    </row>
    <row r="18" spans="1:13" ht="15.75">
      <c r="A18" s="13" t="s">
        <v>147</v>
      </c>
      <c r="B18" s="14">
        <v>314983</v>
      </c>
      <c r="C18" s="14">
        <v>363656</v>
      </c>
      <c r="D18" s="15">
        <f t="shared" si="0"/>
        <v>0.8661564775502123</v>
      </c>
      <c r="E18" s="14">
        <v>0</v>
      </c>
      <c r="F18" s="14">
        <v>0</v>
      </c>
      <c r="G18" s="16" t="s">
        <v>292</v>
      </c>
      <c r="H18" s="14">
        <v>5760369</v>
      </c>
      <c r="I18" s="14">
        <v>5370909</v>
      </c>
      <c r="J18" s="15">
        <f t="shared" si="6"/>
        <v>1.0725128651407052</v>
      </c>
      <c r="K18" s="14">
        <f t="shared" si="3"/>
        <v>6075352</v>
      </c>
      <c r="L18" s="14">
        <f t="shared" si="4"/>
        <v>5734565</v>
      </c>
      <c r="M18" s="15">
        <f t="shared" si="5"/>
        <v>1.0594268266206766</v>
      </c>
    </row>
    <row r="19" spans="1:13" ht="15.75">
      <c r="A19" s="13" t="s">
        <v>252</v>
      </c>
      <c r="B19" s="14">
        <v>47189</v>
      </c>
      <c r="C19" s="14">
        <v>66774</v>
      </c>
      <c r="D19" s="15">
        <f t="shared" si="0"/>
        <v>0.7066972174798575</v>
      </c>
      <c r="E19" s="14">
        <v>50385</v>
      </c>
      <c r="F19" s="14">
        <v>24529</v>
      </c>
      <c r="G19" s="15">
        <f>SUM(E19/F19)</f>
        <v>2.0540992294834686</v>
      </c>
      <c r="H19" s="14">
        <v>4922347</v>
      </c>
      <c r="I19" s="14">
        <v>4817147</v>
      </c>
      <c r="J19" s="15">
        <f t="shared" si="6"/>
        <v>1.0218386526298657</v>
      </c>
      <c r="K19" s="14">
        <f t="shared" si="3"/>
        <v>5019921</v>
      </c>
      <c r="L19" s="14">
        <f t="shared" si="4"/>
        <v>4908450</v>
      </c>
      <c r="M19" s="15">
        <f t="shared" si="5"/>
        <v>1.0227100204748953</v>
      </c>
    </row>
    <row r="20" spans="1:13" ht="15.75">
      <c r="A20" s="13" t="s">
        <v>253</v>
      </c>
      <c r="B20" s="14">
        <v>1834345</v>
      </c>
      <c r="C20" s="14">
        <v>1865012</v>
      </c>
      <c r="D20" s="15">
        <f t="shared" si="0"/>
        <v>0.9835566741661715</v>
      </c>
      <c r="E20" s="14">
        <v>0</v>
      </c>
      <c r="F20" s="14">
        <v>518</v>
      </c>
      <c r="G20" s="16" t="s">
        <v>292</v>
      </c>
      <c r="H20" s="14">
        <v>2727258</v>
      </c>
      <c r="I20" s="14">
        <v>2763271</v>
      </c>
      <c r="J20" s="15">
        <f t="shared" si="6"/>
        <v>0.9869672572831257</v>
      </c>
      <c r="K20" s="14">
        <f t="shared" si="3"/>
        <v>4561603</v>
      </c>
      <c r="L20" s="14">
        <f t="shared" si="4"/>
        <v>4628801</v>
      </c>
      <c r="M20" s="15">
        <f t="shared" si="5"/>
        <v>0.9854826336236965</v>
      </c>
    </row>
    <row r="21" spans="1:13" ht="15.75">
      <c r="A21" s="13" t="s">
        <v>254</v>
      </c>
      <c r="B21" s="14">
        <v>4641122</v>
      </c>
      <c r="C21" s="14">
        <v>4871013</v>
      </c>
      <c r="D21" s="15">
        <f t="shared" si="0"/>
        <v>0.9528042729510268</v>
      </c>
      <c r="E21" s="14">
        <v>0</v>
      </c>
      <c r="F21" s="14">
        <v>0</v>
      </c>
      <c r="G21" s="16" t="s">
        <v>292</v>
      </c>
      <c r="H21" s="14">
        <v>0</v>
      </c>
      <c r="I21" s="14">
        <v>0</v>
      </c>
      <c r="J21" s="16" t="s">
        <v>292</v>
      </c>
      <c r="K21" s="14">
        <f t="shared" si="3"/>
        <v>4641122</v>
      </c>
      <c r="L21" s="14">
        <f t="shared" si="4"/>
        <v>4871013</v>
      </c>
      <c r="M21" s="15">
        <f t="shared" si="5"/>
        <v>0.9528042729510268</v>
      </c>
    </row>
    <row r="22" spans="1:13" ht="15.75">
      <c r="A22" s="13" t="s">
        <v>255</v>
      </c>
      <c r="B22" s="14">
        <v>5435066</v>
      </c>
      <c r="C22" s="14">
        <v>5403572</v>
      </c>
      <c r="D22" s="15">
        <f t="shared" si="0"/>
        <v>1.0058283668654735</v>
      </c>
      <c r="E22" s="14">
        <v>0</v>
      </c>
      <c r="F22" s="14">
        <v>0</v>
      </c>
      <c r="G22" s="16" t="s">
        <v>292</v>
      </c>
      <c r="H22" s="14">
        <v>0</v>
      </c>
      <c r="I22" s="14">
        <v>0</v>
      </c>
      <c r="J22" s="16" t="s">
        <v>292</v>
      </c>
      <c r="K22" s="14">
        <f t="shared" si="3"/>
        <v>5435066</v>
      </c>
      <c r="L22" s="14">
        <f t="shared" si="4"/>
        <v>5403572</v>
      </c>
      <c r="M22" s="15">
        <f t="shared" si="5"/>
        <v>1.0058283668654735</v>
      </c>
    </row>
    <row r="23" spans="1:13" ht="15.75">
      <c r="A23" s="13" t="s">
        <v>107</v>
      </c>
      <c r="B23" s="14">
        <v>843580</v>
      </c>
      <c r="C23" s="14">
        <v>897244</v>
      </c>
      <c r="D23" s="15">
        <f t="shared" si="0"/>
        <v>0.9401901823807125</v>
      </c>
      <c r="E23" s="14">
        <v>13287</v>
      </c>
      <c r="F23" s="14">
        <v>18708</v>
      </c>
      <c r="G23" s="15">
        <f>SUM(E23/F23)</f>
        <v>0.7102309172546504</v>
      </c>
      <c r="H23" s="14">
        <v>3917656</v>
      </c>
      <c r="I23" s="14">
        <v>3944303</v>
      </c>
      <c r="J23" s="15">
        <f aca="true" t="shared" si="7" ref="J23:J30">SUM(H23/I23)</f>
        <v>0.9932441802772252</v>
      </c>
      <c r="K23" s="14">
        <f t="shared" si="3"/>
        <v>4774523</v>
      </c>
      <c r="L23" s="14">
        <f t="shared" si="4"/>
        <v>4860255</v>
      </c>
      <c r="M23" s="15">
        <f t="shared" si="5"/>
        <v>0.9823605963061609</v>
      </c>
    </row>
    <row r="24" spans="1:13" ht="15.75">
      <c r="A24" s="13" t="s">
        <v>106</v>
      </c>
      <c r="B24" s="14">
        <v>1008272</v>
      </c>
      <c r="C24" s="14">
        <v>1268267</v>
      </c>
      <c r="D24" s="15">
        <f t="shared" si="0"/>
        <v>0.7949997910534612</v>
      </c>
      <c r="E24" s="14">
        <v>9227</v>
      </c>
      <c r="F24" s="14">
        <v>0</v>
      </c>
      <c r="G24" s="16" t="s">
        <v>292</v>
      </c>
      <c r="H24" s="14">
        <v>3324840</v>
      </c>
      <c r="I24" s="14">
        <v>3637870</v>
      </c>
      <c r="J24" s="15">
        <f t="shared" si="7"/>
        <v>0.91395239522028</v>
      </c>
      <c r="K24" s="14">
        <f t="shared" si="3"/>
        <v>4342339</v>
      </c>
      <c r="L24" s="14">
        <f t="shared" si="4"/>
        <v>4906137</v>
      </c>
      <c r="M24" s="15">
        <f t="shared" si="5"/>
        <v>0.8850831112135679</v>
      </c>
    </row>
    <row r="25" spans="1:13" ht="15.75">
      <c r="A25" s="17" t="s">
        <v>109</v>
      </c>
      <c r="B25" s="14">
        <v>1477271</v>
      </c>
      <c r="C25" s="14">
        <v>1462320</v>
      </c>
      <c r="D25" s="15">
        <f t="shared" si="0"/>
        <v>1.0102241643415941</v>
      </c>
      <c r="E25" s="14">
        <v>29145</v>
      </c>
      <c r="F25" s="14">
        <v>20900</v>
      </c>
      <c r="G25" s="15">
        <f>SUM(E25/F25)</f>
        <v>1.3944976076555025</v>
      </c>
      <c r="H25" s="14">
        <v>2579736</v>
      </c>
      <c r="I25" s="14">
        <v>2532945</v>
      </c>
      <c r="J25" s="15">
        <f t="shared" si="7"/>
        <v>1.0184729632897676</v>
      </c>
      <c r="K25" s="14">
        <f t="shared" si="3"/>
        <v>4086152</v>
      </c>
      <c r="L25" s="14">
        <f t="shared" si="4"/>
        <v>4016165</v>
      </c>
      <c r="M25" s="15">
        <f t="shared" si="5"/>
        <v>1.0174263258606158</v>
      </c>
    </row>
    <row r="26" spans="1:13" ht="15.75">
      <c r="A26" s="24" t="s">
        <v>112</v>
      </c>
      <c r="B26" s="14">
        <v>638930</v>
      </c>
      <c r="C26" s="14">
        <v>614259</v>
      </c>
      <c r="D26" s="15">
        <f t="shared" si="0"/>
        <v>1.0401638396832606</v>
      </c>
      <c r="E26" s="14">
        <v>0</v>
      </c>
      <c r="F26" s="14">
        <v>0</v>
      </c>
      <c r="G26" s="16" t="s">
        <v>292</v>
      </c>
      <c r="H26" s="14">
        <v>1893737</v>
      </c>
      <c r="I26" s="14">
        <v>1785591</v>
      </c>
      <c r="J26" s="15">
        <f t="shared" si="7"/>
        <v>1.0605659414725992</v>
      </c>
      <c r="K26" s="14">
        <f t="shared" si="3"/>
        <v>2532667</v>
      </c>
      <c r="L26" s="14">
        <f t="shared" si="4"/>
        <v>2399850</v>
      </c>
      <c r="M26" s="15">
        <f t="shared" si="5"/>
        <v>1.0553438756588953</v>
      </c>
    </row>
    <row r="27" spans="1:13" ht="15.75">
      <c r="A27" s="17" t="s">
        <v>256</v>
      </c>
      <c r="B27" s="14">
        <v>3700563</v>
      </c>
      <c r="C27" s="18">
        <v>3659009</v>
      </c>
      <c r="D27" s="19">
        <f t="shared" si="0"/>
        <v>1.0113566268899585</v>
      </c>
      <c r="E27" s="18">
        <v>0</v>
      </c>
      <c r="F27" s="18">
        <v>0</v>
      </c>
      <c r="G27" s="16" t="s">
        <v>292</v>
      </c>
      <c r="H27" s="18">
        <v>337399</v>
      </c>
      <c r="I27" s="18">
        <v>322677</v>
      </c>
      <c r="J27" s="19">
        <f t="shared" si="7"/>
        <v>1.0456245719403614</v>
      </c>
      <c r="K27" s="18">
        <f t="shared" si="3"/>
        <v>4037962</v>
      </c>
      <c r="L27" s="18">
        <f t="shared" si="4"/>
        <v>3981686</v>
      </c>
      <c r="M27" s="19">
        <f t="shared" si="5"/>
        <v>1.0141337111967141</v>
      </c>
    </row>
    <row r="28" spans="1:13" ht="15.75">
      <c r="A28" s="13" t="s">
        <v>257</v>
      </c>
      <c r="B28" s="18">
        <v>157700</v>
      </c>
      <c r="C28" s="14">
        <v>206370</v>
      </c>
      <c r="D28" s="15">
        <f t="shared" si="0"/>
        <v>0.7641614575761981</v>
      </c>
      <c r="E28" s="14">
        <v>23669</v>
      </c>
      <c r="F28" s="14">
        <v>49862</v>
      </c>
      <c r="G28" s="15">
        <f>SUM(E28/F28)</f>
        <v>0.47469014479964705</v>
      </c>
      <c r="H28" s="14">
        <v>3297323</v>
      </c>
      <c r="I28" s="14">
        <v>3099932</v>
      </c>
      <c r="J28" s="15">
        <f t="shared" si="7"/>
        <v>1.0636759128909925</v>
      </c>
      <c r="K28" s="14">
        <f t="shared" si="3"/>
        <v>3478692</v>
      </c>
      <c r="L28" s="14">
        <f t="shared" si="4"/>
        <v>3356164</v>
      </c>
      <c r="M28" s="15">
        <f t="shared" si="5"/>
        <v>1.0365083470295253</v>
      </c>
    </row>
    <row r="29" spans="1:13" ht="15.75">
      <c r="A29" s="13" t="s">
        <v>258</v>
      </c>
      <c r="B29" s="14">
        <v>386420</v>
      </c>
      <c r="C29" s="14">
        <v>486343</v>
      </c>
      <c r="D29" s="15">
        <f t="shared" si="0"/>
        <v>0.7945421235629998</v>
      </c>
      <c r="E29" s="14">
        <v>0</v>
      </c>
      <c r="F29" s="14">
        <v>0</v>
      </c>
      <c r="G29" s="16" t="s">
        <v>292</v>
      </c>
      <c r="H29" s="14">
        <v>2439079</v>
      </c>
      <c r="I29" s="14">
        <v>3552456</v>
      </c>
      <c r="J29" s="15">
        <f t="shared" si="7"/>
        <v>0.6865895031493705</v>
      </c>
      <c r="K29" s="14">
        <f aca="true" t="shared" si="8" ref="K29:K53">SUM(B29+E29+H29)</f>
        <v>2825499</v>
      </c>
      <c r="L29" s="14">
        <f aca="true" t="shared" si="9" ref="L29:L53">SUM(C29+F29+I29)</f>
        <v>4038799</v>
      </c>
      <c r="M29" s="15">
        <f t="shared" si="5"/>
        <v>0.6995889124464971</v>
      </c>
    </row>
    <row r="30" spans="1:13" ht="15.75">
      <c r="A30" s="24" t="s">
        <v>259</v>
      </c>
      <c r="B30" s="25">
        <v>145308</v>
      </c>
      <c r="C30" s="25">
        <v>158145</v>
      </c>
      <c r="D30" s="26">
        <f t="shared" si="0"/>
        <v>0.9188276581618136</v>
      </c>
      <c r="E30" s="25">
        <v>1633</v>
      </c>
      <c r="F30" s="25">
        <v>1697</v>
      </c>
      <c r="G30" s="15">
        <f>SUM(E30/F30)</f>
        <v>0.9622863877430761</v>
      </c>
      <c r="H30" s="25">
        <v>2916859</v>
      </c>
      <c r="I30" s="25">
        <v>2775666</v>
      </c>
      <c r="J30" s="26">
        <f t="shared" si="7"/>
        <v>1.0508681520038794</v>
      </c>
      <c r="K30" s="25">
        <f t="shared" si="8"/>
        <v>3063800</v>
      </c>
      <c r="L30" s="25">
        <f t="shared" si="9"/>
        <v>2935508</v>
      </c>
      <c r="M30" s="26">
        <f t="shared" si="5"/>
        <v>1.0437035088986302</v>
      </c>
    </row>
    <row r="31" spans="1:13" ht="15.75">
      <c r="A31" s="13" t="s">
        <v>260</v>
      </c>
      <c r="B31" s="14">
        <v>2706665</v>
      </c>
      <c r="C31" s="14">
        <v>3537774</v>
      </c>
      <c r="D31" s="15">
        <f t="shared" si="0"/>
        <v>0.7650757227567391</v>
      </c>
      <c r="E31" s="14">
        <v>0</v>
      </c>
      <c r="F31" s="14">
        <v>0</v>
      </c>
      <c r="G31" s="16" t="s">
        <v>292</v>
      </c>
      <c r="H31" s="14">
        <v>0</v>
      </c>
      <c r="I31" s="14">
        <v>0</v>
      </c>
      <c r="J31" s="16" t="s">
        <v>292</v>
      </c>
      <c r="K31" s="14">
        <f t="shared" si="8"/>
        <v>2706665</v>
      </c>
      <c r="L31" s="14">
        <f t="shared" si="9"/>
        <v>3537774</v>
      </c>
      <c r="M31" s="15">
        <f t="shared" si="5"/>
        <v>0.7650757227567391</v>
      </c>
    </row>
    <row r="32" spans="1:13" ht="15.75">
      <c r="A32" s="13" t="s">
        <v>261</v>
      </c>
      <c r="B32" s="14">
        <v>481491</v>
      </c>
      <c r="C32" s="14">
        <v>507492</v>
      </c>
      <c r="D32" s="15">
        <f t="shared" si="0"/>
        <v>0.948765694828687</v>
      </c>
      <c r="E32" s="14">
        <v>48100</v>
      </c>
      <c r="F32" s="14">
        <v>44593</v>
      </c>
      <c r="G32" s="15">
        <f>SUM(E32/F32)</f>
        <v>1.078644630323145</v>
      </c>
      <c r="H32" s="14">
        <v>1957404</v>
      </c>
      <c r="I32" s="14">
        <v>1916834</v>
      </c>
      <c r="J32" s="15">
        <f>SUM(H32/I32)</f>
        <v>1.021165108715726</v>
      </c>
      <c r="K32" s="14">
        <f t="shared" si="8"/>
        <v>2486995</v>
      </c>
      <c r="L32" s="14">
        <f t="shared" si="9"/>
        <v>2468919</v>
      </c>
      <c r="M32" s="15">
        <f t="shared" si="5"/>
        <v>1.007321422857534</v>
      </c>
    </row>
    <row r="33" spans="1:13" ht="15.75">
      <c r="A33" s="13" t="s">
        <v>262</v>
      </c>
      <c r="B33" s="14">
        <v>288676</v>
      </c>
      <c r="C33" s="14">
        <v>397433</v>
      </c>
      <c r="D33" s="15">
        <f t="shared" si="0"/>
        <v>0.7263513598518493</v>
      </c>
      <c r="E33" s="14">
        <v>0</v>
      </c>
      <c r="F33" s="14">
        <v>0</v>
      </c>
      <c r="G33" s="16" t="s">
        <v>292</v>
      </c>
      <c r="H33" s="14">
        <v>2227490</v>
      </c>
      <c r="I33" s="14">
        <v>2358751</v>
      </c>
      <c r="J33" s="15">
        <f>SUM(H33/I33)</f>
        <v>0.9443514809320696</v>
      </c>
      <c r="K33" s="14">
        <f t="shared" si="8"/>
        <v>2516166</v>
      </c>
      <c r="L33" s="14">
        <f t="shared" si="9"/>
        <v>2756184</v>
      </c>
      <c r="M33" s="15">
        <f t="shared" si="5"/>
        <v>0.9129165541923181</v>
      </c>
    </row>
    <row r="34" spans="1:13" ht="15.75">
      <c r="A34" s="13" t="s">
        <v>263</v>
      </c>
      <c r="B34" s="14">
        <v>2716629</v>
      </c>
      <c r="C34" s="14">
        <v>2833295</v>
      </c>
      <c r="D34" s="15">
        <f t="shared" si="0"/>
        <v>0.9588232076081029</v>
      </c>
      <c r="E34" s="14">
        <v>29054</v>
      </c>
      <c r="F34" s="14">
        <v>8277</v>
      </c>
      <c r="G34" s="15">
        <f>SUM(E34/F34)</f>
        <v>3.510209012927389</v>
      </c>
      <c r="H34" s="14">
        <v>247395</v>
      </c>
      <c r="I34" s="14">
        <v>288646</v>
      </c>
      <c r="J34" s="15">
        <f>SUM(H34/I34)</f>
        <v>0.8570879208442175</v>
      </c>
      <c r="K34" s="14">
        <f t="shared" si="8"/>
        <v>2993078</v>
      </c>
      <c r="L34" s="14">
        <f t="shared" si="9"/>
        <v>3130218</v>
      </c>
      <c r="M34" s="15">
        <f t="shared" si="5"/>
        <v>0.956188354932468</v>
      </c>
    </row>
    <row r="35" spans="1:13" ht="15.75">
      <c r="A35" s="13" t="s">
        <v>264</v>
      </c>
      <c r="B35" s="14">
        <v>2216925</v>
      </c>
      <c r="C35" s="14">
        <v>2753379</v>
      </c>
      <c r="D35" s="15">
        <f aca="true" t="shared" si="10" ref="D35:D54">SUM(B35/C35)</f>
        <v>0.8051652169933743</v>
      </c>
      <c r="E35" s="14">
        <v>0</v>
      </c>
      <c r="F35" s="14">
        <v>0</v>
      </c>
      <c r="G35" s="16" t="s">
        <v>292</v>
      </c>
      <c r="H35" s="14">
        <v>164386</v>
      </c>
      <c r="I35" s="14">
        <v>246345</v>
      </c>
      <c r="J35" s="15">
        <f>SUM(H35/I35)</f>
        <v>0.6672999249020682</v>
      </c>
      <c r="K35" s="14">
        <f t="shared" si="8"/>
        <v>2381311</v>
      </c>
      <c r="L35" s="14">
        <f t="shared" si="9"/>
        <v>2999724</v>
      </c>
      <c r="M35" s="15">
        <f aca="true" t="shared" si="11" ref="M35:M54">SUM(K35/L35)</f>
        <v>0.7938433669230902</v>
      </c>
    </row>
    <row r="36" spans="1:13" ht="15.75">
      <c r="A36" s="13" t="s">
        <v>138</v>
      </c>
      <c r="B36" s="14">
        <v>146009</v>
      </c>
      <c r="C36" s="14">
        <v>169422</v>
      </c>
      <c r="D36" s="15">
        <f t="shared" si="10"/>
        <v>0.8618066130726824</v>
      </c>
      <c r="E36" s="14">
        <v>267</v>
      </c>
      <c r="F36" s="14">
        <v>143</v>
      </c>
      <c r="G36" s="33">
        <f>SUM(E36/F36)</f>
        <v>1.867132867132867</v>
      </c>
      <c r="H36" s="14">
        <v>2306173</v>
      </c>
      <c r="I36" s="14">
        <v>2493292</v>
      </c>
      <c r="J36" s="15">
        <f>SUM(H36/I36)</f>
        <v>0.9249510285999394</v>
      </c>
      <c r="K36" s="14">
        <f t="shared" si="8"/>
        <v>2452449</v>
      </c>
      <c r="L36" s="14">
        <f t="shared" si="9"/>
        <v>2662857</v>
      </c>
      <c r="M36" s="15">
        <f t="shared" si="11"/>
        <v>0.9209841159326242</v>
      </c>
    </row>
    <row r="37" spans="1:13" ht="15.75">
      <c r="A37" s="13" t="s">
        <v>265</v>
      </c>
      <c r="B37" s="14">
        <v>2142459</v>
      </c>
      <c r="C37" s="14">
        <v>2255220</v>
      </c>
      <c r="D37" s="15">
        <f t="shared" si="10"/>
        <v>0.95</v>
      </c>
      <c r="E37" s="14">
        <v>0</v>
      </c>
      <c r="F37" s="14">
        <v>0</v>
      </c>
      <c r="G37" s="16" t="s">
        <v>292</v>
      </c>
      <c r="H37" s="14">
        <v>0</v>
      </c>
      <c r="I37" s="14">
        <v>0</v>
      </c>
      <c r="J37" s="16" t="s">
        <v>292</v>
      </c>
      <c r="K37" s="14">
        <f t="shared" si="8"/>
        <v>2142459</v>
      </c>
      <c r="L37" s="14">
        <f t="shared" si="9"/>
        <v>2255220</v>
      </c>
      <c r="M37" s="15">
        <f t="shared" si="11"/>
        <v>0.95</v>
      </c>
    </row>
    <row r="38" spans="1:13" ht="15.75">
      <c r="A38" s="13" t="s">
        <v>266</v>
      </c>
      <c r="B38" s="14">
        <v>654265</v>
      </c>
      <c r="C38" s="14">
        <v>680136</v>
      </c>
      <c r="D38" s="15">
        <f t="shared" si="10"/>
        <v>0.9619620193608337</v>
      </c>
      <c r="E38" s="14">
        <v>0</v>
      </c>
      <c r="F38" s="14">
        <v>0</v>
      </c>
      <c r="G38" s="16" t="s">
        <v>292</v>
      </c>
      <c r="H38" s="14">
        <v>1360300</v>
      </c>
      <c r="I38" s="14">
        <v>1413521</v>
      </c>
      <c r="J38" s="15">
        <f aca="true" t="shared" si="12" ref="J38:J43">SUM(H38/I38)</f>
        <v>0.9623486315378406</v>
      </c>
      <c r="K38" s="14">
        <f t="shared" si="8"/>
        <v>2014565</v>
      </c>
      <c r="L38" s="14">
        <f t="shared" si="9"/>
        <v>2093657</v>
      </c>
      <c r="M38" s="15">
        <f t="shared" si="11"/>
        <v>0.9622230384442151</v>
      </c>
    </row>
    <row r="39" spans="1:13" ht="15.75">
      <c r="A39" s="13" t="s">
        <v>267</v>
      </c>
      <c r="B39" s="14">
        <v>437915</v>
      </c>
      <c r="C39" s="14">
        <v>453207</v>
      </c>
      <c r="D39" s="15">
        <f t="shared" si="10"/>
        <v>0.9662582440253571</v>
      </c>
      <c r="E39" s="14">
        <v>846</v>
      </c>
      <c r="F39" s="14">
        <v>1589</v>
      </c>
      <c r="G39" s="15">
        <f>SUM(E39/F39)</f>
        <v>0.5324103209565765</v>
      </c>
      <c r="H39" s="14">
        <v>1395297</v>
      </c>
      <c r="I39" s="14">
        <v>1429729</v>
      </c>
      <c r="J39" s="15">
        <f t="shared" si="12"/>
        <v>0.9759171143622323</v>
      </c>
      <c r="K39" s="14">
        <f t="shared" si="8"/>
        <v>1834058</v>
      </c>
      <c r="L39" s="14">
        <f t="shared" si="9"/>
        <v>1884525</v>
      </c>
      <c r="M39" s="15">
        <f t="shared" si="11"/>
        <v>0.9732203075045436</v>
      </c>
    </row>
    <row r="40" spans="1:13" ht="15.75">
      <c r="A40" s="13" t="s">
        <v>121</v>
      </c>
      <c r="B40" s="14">
        <v>2324995</v>
      </c>
      <c r="C40" s="14">
        <v>2619835</v>
      </c>
      <c r="D40" s="15">
        <f t="shared" si="10"/>
        <v>0.8874585613216099</v>
      </c>
      <c r="E40" s="14">
        <v>0</v>
      </c>
      <c r="F40" s="14">
        <v>0</v>
      </c>
      <c r="G40" s="16" t="s">
        <v>292</v>
      </c>
      <c r="H40" s="14">
        <v>152520</v>
      </c>
      <c r="I40" s="14">
        <v>93269</v>
      </c>
      <c r="J40" s="15">
        <f t="shared" si="12"/>
        <v>1.6352700254103723</v>
      </c>
      <c r="K40" s="14">
        <f t="shared" si="8"/>
        <v>2477515</v>
      </c>
      <c r="L40" s="14">
        <f t="shared" si="9"/>
        <v>2713104</v>
      </c>
      <c r="M40" s="15">
        <f t="shared" si="11"/>
        <v>0.9131662479580583</v>
      </c>
    </row>
    <row r="41" spans="1:13" ht="15.75">
      <c r="A41" s="13" t="s">
        <v>268</v>
      </c>
      <c r="B41" s="14">
        <v>1895428</v>
      </c>
      <c r="C41" s="14">
        <v>2023797</v>
      </c>
      <c r="D41" s="15">
        <f t="shared" si="10"/>
        <v>0.9365702192462979</v>
      </c>
      <c r="E41" s="14">
        <v>0</v>
      </c>
      <c r="F41" s="14">
        <v>0</v>
      </c>
      <c r="G41" s="16" t="s">
        <v>292</v>
      </c>
      <c r="H41" s="14">
        <v>194390</v>
      </c>
      <c r="I41" s="14">
        <v>284957</v>
      </c>
      <c r="J41" s="15">
        <f t="shared" si="12"/>
        <v>0.6821730998010226</v>
      </c>
      <c r="K41" s="14">
        <f t="shared" si="8"/>
        <v>2089818</v>
      </c>
      <c r="L41" s="14">
        <f t="shared" si="9"/>
        <v>2308754</v>
      </c>
      <c r="M41" s="15">
        <f t="shared" si="11"/>
        <v>0.9051713608292612</v>
      </c>
    </row>
    <row r="42" spans="1:13" ht="15.75">
      <c r="A42" s="13" t="s">
        <v>269</v>
      </c>
      <c r="B42" s="14">
        <v>201762</v>
      </c>
      <c r="C42" s="14">
        <v>251567</v>
      </c>
      <c r="D42" s="15">
        <f t="shared" si="10"/>
        <v>0.8020209327932519</v>
      </c>
      <c r="E42" s="14">
        <v>16011</v>
      </c>
      <c r="F42" s="14">
        <v>19580</v>
      </c>
      <c r="G42" s="15">
        <f>SUM(E42/F42)</f>
        <v>0.8177221654749744</v>
      </c>
      <c r="H42" s="14">
        <v>1291948</v>
      </c>
      <c r="I42" s="14">
        <v>1097666</v>
      </c>
      <c r="J42" s="15">
        <f t="shared" si="12"/>
        <v>1.1769955523811433</v>
      </c>
      <c r="K42" s="14">
        <f t="shared" si="8"/>
        <v>1509721</v>
      </c>
      <c r="L42" s="14">
        <f t="shared" si="9"/>
        <v>1368813</v>
      </c>
      <c r="M42" s="15">
        <f t="shared" si="11"/>
        <v>1.1029417458776327</v>
      </c>
    </row>
    <row r="43" spans="1:13" ht="15.75">
      <c r="A43" s="13" t="s">
        <v>270</v>
      </c>
      <c r="B43" s="14">
        <v>310245</v>
      </c>
      <c r="C43" s="14">
        <v>391617</v>
      </c>
      <c r="D43" s="15">
        <f t="shared" si="10"/>
        <v>0.7922153532660737</v>
      </c>
      <c r="E43" s="14">
        <v>0</v>
      </c>
      <c r="F43" s="14">
        <v>0</v>
      </c>
      <c r="G43" s="16" t="s">
        <v>292</v>
      </c>
      <c r="H43" s="14">
        <v>1197861</v>
      </c>
      <c r="I43" s="14">
        <v>1169274</v>
      </c>
      <c r="J43" s="15">
        <f t="shared" si="12"/>
        <v>1.0244485039434725</v>
      </c>
      <c r="K43" s="14">
        <f t="shared" si="8"/>
        <v>1508106</v>
      </c>
      <c r="L43" s="14">
        <f t="shared" si="9"/>
        <v>1560891</v>
      </c>
      <c r="M43" s="15">
        <f t="shared" si="11"/>
        <v>0.9661827763758007</v>
      </c>
    </row>
    <row r="44" spans="1:13" ht="15.75">
      <c r="A44" s="13" t="s">
        <v>125</v>
      </c>
      <c r="B44" s="14">
        <v>1685103</v>
      </c>
      <c r="C44" s="14">
        <v>1335526</v>
      </c>
      <c r="D44" s="15">
        <f t="shared" si="10"/>
        <v>1.261752298345371</v>
      </c>
      <c r="E44" s="14">
        <v>0</v>
      </c>
      <c r="F44" s="14">
        <v>0</v>
      </c>
      <c r="G44" s="16" t="s">
        <v>292</v>
      </c>
      <c r="H44" s="14">
        <v>0</v>
      </c>
      <c r="I44" s="14">
        <v>0</v>
      </c>
      <c r="J44" s="16" t="s">
        <v>292</v>
      </c>
      <c r="K44" s="14">
        <f t="shared" si="8"/>
        <v>1685103</v>
      </c>
      <c r="L44" s="14">
        <f t="shared" si="9"/>
        <v>1335526</v>
      </c>
      <c r="M44" s="15">
        <f t="shared" si="11"/>
        <v>1.261752298345371</v>
      </c>
    </row>
    <row r="45" spans="1:13" ht="15.75">
      <c r="A45" s="13" t="s">
        <v>124</v>
      </c>
      <c r="B45" s="14">
        <v>1880774</v>
      </c>
      <c r="C45" s="14">
        <v>1553747</v>
      </c>
      <c r="D45" s="15">
        <f t="shared" si="10"/>
        <v>1.2104763516840258</v>
      </c>
      <c r="E45" s="14">
        <v>0</v>
      </c>
      <c r="F45" s="14">
        <v>3919</v>
      </c>
      <c r="G45" s="16" t="s">
        <v>292</v>
      </c>
      <c r="H45" s="14">
        <v>36865</v>
      </c>
      <c r="I45" s="14">
        <v>70968</v>
      </c>
      <c r="J45" s="15">
        <f aca="true" t="shared" si="13" ref="J45:J54">SUM(H45/I45)</f>
        <v>0.5194594746928193</v>
      </c>
      <c r="K45" s="14">
        <f t="shared" si="8"/>
        <v>1917639</v>
      </c>
      <c r="L45" s="14">
        <f t="shared" si="9"/>
        <v>1628634</v>
      </c>
      <c r="M45" s="15">
        <f t="shared" si="11"/>
        <v>1.1774523926185994</v>
      </c>
    </row>
    <row r="46" spans="1:13" ht="15.75">
      <c r="A46" s="34" t="s">
        <v>271</v>
      </c>
      <c r="B46" s="14">
        <v>0</v>
      </c>
      <c r="C46" s="14">
        <v>1318788</v>
      </c>
      <c r="D46" s="15">
        <f t="shared" si="10"/>
        <v>0</v>
      </c>
      <c r="E46" s="14">
        <v>0</v>
      </c>
      <c r="F46" s="14">
        <v>0</v>
      </c>
      <c r="G46" s="16" t="s">
        <v>292</v>
      </c>
      <c r="H46" s="14">
        <v>1669899</v>
      </c>
      <c r="I46" s="14">
        <v>9817117</v>
      </c>
      <c r="J46" s="15">
        <f t="shared" si="13"/>
        <v>0.1701007536122876</v>
      </c>
      <c r="K46" s="14">
        <f t="shared" si="8"/>
        <v>1669899</v>
      </c>
      <c r="L46" s="14">
        <f t="shared" si="9"/>
        <v>11135905</v>
      </c>
      <c r="M46" s="15">
        <f t="shared" si="11"/>
        <v>0.14995629003659783</v>
      </c>
    </row>
    <row r="47" spans="1:13" ht="15.75">
      <c r="A47" s="13" t="s">
        <v>126</v>
      </c>
      <c r="B47" s="14">
        <v>1245133</v>
      </c>
      <c r="C47" s="14">
        <v>1498757</v>
      </c>
      <c r="D47" s="15">
        <f t="shared" si="10"/>
        <v>0.8307771039601483</v>
      </c>
      <c r="E47" s="14">
        <v>0</v>
      </c>
      <c r="F47" s="14">
        <v>0</v>
      </c>
      <c r="G47" s="16" t="s">
        <v>292</v>
      </c>
      <c r="H47" s="14">
        <v>69</v>
      </c>
      <c r="I47" s="14">
        <v>24</v>
      </c>
      <c r="J47" s="15">
        <f t="shared" si="13"/>
        <v>2.875</v>
      </c>
      <c r="K47" s="14">
        <f t="shared" si="8"/>
        <v>1245202</v>
      </c>
      <c r="L47" s="14">
        <f t="shared" si="9"/>
        <v>1498781</v>
      </c>
      <c r="M47" s="15">
        <f t="shared" si="11"/>
        <v>0.8308098381284524</v>
      </c>
    </row>
    <row r="48" spans="1:13" ht="15.75">
      <c r="A48" s="13" t="s">
        <v>272</v>
      </c>
      <c r="B48" s="14">
        <v>735232</v>
      </c>
      <c r="C48" s="14">
        <v>413625</v>
      </c>
      <c r="D48" s="15">
        <f t="shared" si="10"/>
        <v>1.7775327893623452</v>
      </c>
      <c r="E48" s="14">
        <v>64166</v>
      </c>
      <c r="F48" s="14">
        <v>0</v>
      </c>
      <c r="G48" s="16" t="s">
        <v>292</v>
      </c>
      <c r="H48" s="14">
        <v>1630475</v>
      </c>
      <c r="I48" s="14">
        <v>1606324</v>
      </c>
      <c r="J48" s="15">
        <f t="shared" si="13"/>
        <v>1.015034949362644</v>
      </c>
      <c r="K48" s="14">
        <f t="shared" si="8"/>
        <v>2429873</v>
      </c>
      <c r="L48" s="14">
        <f t="shared" si="9"/>
        <v>2019949</v>
      </c>
      <c r="M48" s="15">
        <f t="shared" si="11"/>
        <v>1.2029377969443782</v>
      </c>
    </row>
    <row r="49" spans="1:13" ht="15.75">
      <c r="A49" s="13" t="s">
        <v>273</v>
      </c>
      <c r="B49" s="14">
        <v>1183405</v>
      </c>
      <c r="C49" s="14">
        <v>1216534</v>
      </c>
      <c r="D49" s="15">
        <f t="shared" si="10"/>
        <v>0.9727677154933606</v>
      </c>
      <c r="E49" s="14">
        <v>0</v>
      </c>
      <c r="F49" s="14">
        <v>0</v>
      </c>
      <c r="G49" s="16" t="s">
        <v>292</v>
      </c>
      <c r="H49" s="14">
        <v>294510</v>
      </c>
      <c r="I49" s="14">
        <v>330435</v>
      </c>
      <c r="J49" s="15">
        <f t="shared" si="13"/>
        <v>0.8912796767896863</v>
      </c>
      <c r="K49" s="14">
        <f t="shared" si="8"/>
        <v>1477915</v>
      </c>
      <c r="L49" s="14">
        <f t="shared" si="9"/>
        <v>1546969</v>
      </c>
      <c r="M49" s="15">
        <f t="shared" si="11"/>
        <v>0.9553617428662112</v>
      </c>
    </row>
    <row r="50" spans="1:13" ht="15.75">
      <c r="A50" s="13" t="s">
        <v>129</v>
      </c>
      <c r="B50" s="14">
        <v>313186</v>
      </c>
      <c r="C50" s="14">
        <v>346030</v>
      </c>
      <c r="D50" s="15">
        <f t="shared" si="10"/>
        <v>0.9050833742739068</v>
      </c>
      <c r="E50" s="14">
        <v>0</v>
      </c>
      <c r="F50" s="14">
        <v>0</v>
      </c>
      <c r="G50" s="16" t="s">
        <v>292</v>
      </c>
      <c r="H50" s="14">
        <v>909382</v>
      </c>
      <c r="I50" s="14">
        <v>961208</v>
      </c>
      <c r="J50" s="15">
        <f t="shared" si="13"/>
        <v>0.9460824296094081</v>
      </c>
      <c r="K50" s="14">
        <f t="shared" si="8"/>
        <v>1222568</v>
      </c>
      <c r="L50" s="14">
        <f t="shared" si="9"/>
        <v>1307238</v>
      </c>
      <c r="M50" s="15">
        <f t="shared" si="11"/>
        <v>0.9352298510294224</v>
      </c>
    </row>
    <row r="51" spans="1:13" ht="15.75">
      <c r="A51" s="13" t="s">
        <v>130</v>
      </c>
      <c r="B51" s="14">
        <v>791393</v>
      </c>
      <c r="C51" s="14">
        <v>1230206</v>
      </c>
      <c r="D51" s="15">
        <f t="shared" si="10"/>
        <v>0.6433012032131205</v>
      </c>
      <c r="E51" s="14">
        <v>0</v>
      </c>
      <c r="F51" s="14">
        <v>0</v>
      </c>
      <c r="G51" s="16" t="s">
        <v>292</v>
      </c>
      <c r="H51" s="14">
        <v>643406</v>
      </c>
      <c r="I51" s="14">
        <v>683740</v>
      </c>
      <c r="J51" s="15">
        <f t="shared" si="13"/>
        <v>0.9410097405446515</v>
      </c>
      <c r="K51" s="14">
        <f t="shared" si="8"/>
        <v>1434799</v>
      </c>
      <c r="L51" s="14">
        <f t="shared" si="9"/>
        <v>1913946</v>
      </c>
      <c r="M51" s="15">
        <f t="shared" si="11"/>
        <v>0.7496549014444504</v>
      </c>
    </row>
    <row r="52" spans="1:13" ht="15.75">
      <c r="A52" s="13" t="s">
        <v>132</v>
      </c>
      <c r="B52" s="14">
        <v>860328</v>
      </c>
      <c r="C52" s="14">
        <v>884614</v>
      </c>
      <c r="D52" s="15">
        <f t="shared" si="10"/>
        <v>0.972546217898428</v>
      </c>
      <c r="E52" s="14">
        <v>10489</v>
      </c>
      <c r="F52" s="14">
        <v>6901</v>
      </c>
      <c r="G52" s="15">
        <f>SUM(E52/F52)</f>
        <v>1.519924648601652</v>
      </c>
      <c r="H52" s="14">
        <v>342255</v>
      </c>
      <c r="I52" s="14">
        <v>360991</v>
      </c>
      <c r="J52" s="15">
        <f t="shared" si="13"/>
        <v>0.9480984290467075</v>
      </c>
      <c r="K52" s="14">
        <f t="shared" si="8"/>
        <v>1213072</v>
      </c>
      <c r="L52" s="14">
        <f t="shared" si="9"/>
        <v>1252506</v>
      </c>
      <c r="M52" s="15">
        <f t="shared" si="11"/>
        <v>0.9685159192850173</v>
      </c>
    </row>
    <row r="53" spans="1:13" ht="16.5" thickBot="1">
      <c r="A53" s="17" t="s">
        <v>133</v>
      </c>
      <c r="B53" s="18">
        <v>103059</v>
      </c>
      <c r="C53" s="18">
        <v>124597</v>
      </c>
      <c r="D53" s="19">
        <f t="shared" si="10"/>
        <v>0.8271386951531738</v>
      </c>
      <c r="E53" s="18">
        <v>0</v>
      </c>
      <c r="F53" s="18">
        <v>0</v>
      </c>
      <c r="G53" s="28" t="s">
        <v>292</v>
      </c>
      <c r="H53" s="18">
        <v>714882</v>
      </c>
      <c r="I53" s="18">
        <v>725909</v>
      </c>
      <c r="J53" s="19">
        <f t="shared" si="13"/>
        <v>0.9848093907087527</v>
      </c>
      <c r="K53" s="18">
        <f t="shared" si="8"/>
        <v>817941</v>
      </c>
      <c r="L53" s="18">
        <f t="shared" si="9"/>
        <v>850506</v>
      </c>
      <c r="M53" s="19">
        <f t="shared" si="11"/>
        <v>0.9617110284936261</v>
      </c>
    </row>
    <row r="54" spans="1:13" ht="16.5" thickBot="1">
      <c r="A54" s="20" t="s">
        <v>134</v>
      </c>
      <c r="B54" s="21">
        <f>SUM(B4:B53)</f>
        <v>179708539</v>
      </c>
      <c r="C54" s="21">
        <f>SUM(C4:C53)</f>
        <v>192127010</v>
      </c>
      <c r="D54" s="22">
        <f t="shared" si="10"/>
        <v>0.9353632214439812</v>
      </c>
      <c r="E54" s="21">
        <f>SUM(E4:E53)</f>
        <v>2992717</v>
      </c>
      <c r="F54" s="21">
        <f>SUM(F4:F53)</f>
        <v>2719835</v>
      </c>
      <c r="G54" s="22">
        <f>SUM(E54/F54)</f>
        <v>1.1003303509220228</v>
      </c>
      <c r="H54" s="21">
        <f>SUM(H4:H53)</f>
        <v>265175446</v>
      </c>
      <c r="I54" s="21">
        <f>SUM(I4:I53)</f>
        <v>273299048</v>
      </c>
      <c r="J54" s="22">
        <f t="shared" si="13"/>
        <v>0.9702757764454416</v>
      </c>
      <c r="K54" s="21">
        <f>SUM(K4:K53)</f>
        <v>447876702</v>
      </c>
      <c r="L54" s="21">
        <f>SUM(L4:L53)</f>
        <v>468145893</v>
      </c>
      <c r="M54" s="23">
        <f t="shared" si="11"/>
        <v>0.9567032600241139</v>
      </c>
    </row>
  </sheetData>
  <mergeCells count="1">
    <mergeCell ref="A2:A3"/>
  </mergeCells>
  <printOptions/>
  <pageMargins left="0.75" right="0.75" top="0.53" bottom="0.52" header="0.512" footer="0.512"/>
  <pageSetup orientation="landscape" paperSize="9" scale="50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zoomScale="75" zoomScaleNormal="75" workbookViewId="0" topLeftCell="A1">
      <selection activeCell="E42" sqref="E42"/>
    </sheetView>
  </sheetViews>
  <sheetFormatPr defaultColWidth="11.19921875" defaultRowHeight="15"/>
  <cols>
    <col min="1" max="1" width="17.3984375" style="4" customWidth="1"/>
    <col min="2" max="3" width="11.09765625" style="4" customWidth="1"/>
    <col min="4" max="4" width="6.59765625" style="4" customWidth="1"/>
    <col min="5" max="6" width="9.5" style="4" customWidth="1"/>
    <col min="7" max="7" width="7" style="4" customWidth="1"/>
    <col min="8" max="8" width="11.09765625" style="4" bestFit="1" customWidth="1"/>
    <col min="9" max="9" width="11.09765625" style="4" customWidth="1"/>
    <col min="10" max="10" width="6.59765625" style="4" customWidth="1"/>
    <col min="11" max="12" width="11.09765625" style="4" customWidth="1"/>
    <col min="13" max="13" width="6.59765625" style="4" customWidth="1"/>
    <col min="14" max="16384" width="10.59765625" style="4" customWidth="1"/>
  </cols>
  <sheetData>
    <row r="1" spans="1:13" ht="18.75">
      <c r="A1" s="1" t="s">
        <v>275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279</v>
      </c>
    </row>
    <row r="2" spans="1:13" ht="15.75">
      <c r="A2" s="231" t="s">
        <v>136</v>
      </c>
      <c r="B2" s="5" t="s">
        <v>280</v>
      </c>
      <c r="C2" s="6"/>
      <c r="D2" s="5"/>
      <c r="E2" s="7" t="s">
        <v>281</v>
      </c>
      <c r="F2" s="6"/>
      <c r="G2" s="8"/>
      <c r="H2" s="9" t="s">
        <v>282</v>
      </c>
      <c r="I2" s="6"/>
      <c r="J2" s="8"/>
      <c r="K2" s="9" t="s">
        <v>283</v>
      </c>
      <c r="L2" s="6"/>
      <c r="M2" s="10"/>
    </row>
    <row r="3" spans="1:13" ht="15.75">
      <c r="A3" s="232"/>
      <c r="B3" s="11">
        <v>35946</v>
      </c>
      <c r="C3" s="11">
        <v>35581</v>
      </c>
      <c r="D3" s="12" t="s">
        <v>284</v>
      </c>
      <c r="E3" s="11">
        <v>35946</v>
      </c>
      <c r="F3" s="11">
        <v>35581</v>
      </c>
      <c r="G3" s="12" t="s">
        <v>284</v>
      </c>
      <c r="H3" s="11">
        <v>35946</v>
      </c>
      <c r="I3" s="11">
        <v>35581</v>
      </c>
      <c r="J3" s="12" t="s">
        <v>284</v>
      </c>
      <c r="K3" s="11">
        <v>35946</v>
      </c>
      <c r="L3" s="11">
        <v>35581</v>
      </c>
      <c r="M3" s="12" t="s">
        <v>284</v>
      </c>
    </row>
    <row r="4" spans="1:13" ht="15.75">
      <c r="A4" s="13" t="s">
        <v>285</v>
      </c>
      <c r="B4" s="14">
        <v>36669977</v>
      </c>
      <c r="C4" s="14">
        <v>43370300</v>
      </c>
      <c r="D4" s="15">
        <f aca="true" t="shared" si="0" ref="D4:D34">SUM(B4/C4)</f>
        <v>0.8455089542843836</v>
      </c>
      <c r="E4" s="14">
        <v>3898768</v>
      </c>
      <c r="F4" s="14">
        <v>893803</v>
      </c>
      <c r="G4" s="15">
        <f aca="true" t="shared" si="1" ref="G4:G9">SUM(E4/F4)</f>
        <v>4.3619992324930665</v>
      </c>
      <c r="H4" s="14">
        <v>68722321</v>
      </c>
      <c r="I4" s="14">
        <v>72235968</v>
      </c>
      <c r="J4" s="15">
        <f aca="true" t="shared" si="2" ref="J4:J13">SUM(H4/I4)</f>
        <v>0.9513587607769027</v>
      </c>
      <c r="K4" s="14">
        <f aca="true" t="shared" si="3" ref="K4:K28">SUM(B4+E4+H4)</f>
        <v>109291066</v>
      </c>
      <c r="L4" s="14">
        <f aca="true" t="shared" si="4" ref="L4:L28">SUM(C4+F4+I4)</f>
        <v>116500071</v>
      </c>
      <c r="M4" s="15">
        <f aca="true" t="shared" si="5" ref="M4:M34">SUM(K4/L4)</f>
        <v>0.938120166467538</v>
      </c>
    </row>
    <row r="5" spans="1:13" ht="15.75">
      <c r="A5" s="13" t="s">
        <v>286</v>
      </c>
      <c r="B5" s="14">
        <v>20229738</v>
      </c>
      <c r="C5" s="14">
        <v>27972766</v>
      </c>
      <c r="D5" s="15">
        <f t="shared" si="0"/>
        <v>0.7231940523865248</v>
      </c>
      <c r="E5" s="14">
        <v>1261669</v>
      </c>
      <c r="F5" s="14">
        <v>564093</v>
      </c>
      <c r="G5" s="15">
        <f t="shared" si="1"/>
        <v>2.236632966549842</v>
      </c>
      <c r="H5" s="14">
        <v>37010972</v>
      </c>
      <c r="I5" s="14">
        <v>39372419</v>
      </c>
      <c r="J5" s="15">
        <f t="shared" si="2"/>
        <v>0.9400228114000311</v>
      </c>
      <c r="K5" s="14">
        <f t="shared" si="3"/>
        <v>58502379</v>
      </c>
      <c r="L5" s="14">
        <f t="shared" si="4"/>
        <v>67909278</v>
      </c>
      <c r="M5" s="15">
        <f t="shared" si="5"/>
        <v>0.861478441870638</v>
      </c>
    </row>
    <row r="6" spans="1:13" ht="15.75">
      <c r="A6" s="13" t="s">
        <v>287</v>
      </c>
      <c r="B6" s="14">
        <v>12246990</v>
      </c>
      <c r="C6" s="14">
        <v>13675111</v>
      </c>
      <c r="D6" s="15">
        <f t="shared" si="0"/>
        <v>0.8955678677854974</v>
      </c>
      <c r="E6" s="14">
        <v>653275</v>
      </c>
      <c r="F6" s="14">
        <v>344447</v>
      </c>
      <c r="G6" s="15">
        <f t="shared" si="1"/>
        <v>1.8965907672297915</v>
      </c>
      <c r="H6" s="14">
        <v>24670179</v>
      </c>
      <c r="I6" s="14">
        <v>25525461</v>
      </c>
      <c r="J6" s="15">
        <f t="shared" si="2"/>
        <v>0.9664929851805615</v>
      </c>
      <c r="K6" s="14">
        <f t="shared" si="3"/>
        <v>37570444</v>
      </c>
      <c r="L6" s="14">
        <f t="shared" si="4"/>
        <v>39545019</v>
      </c>
      <c r="M6" s="15">
        <f t="shared" si="5"/>
        <v>0.9500676684464356</v>
      </c>
    </row>
    <row r="7" spans="1:13" ht="15.75">
      <c r="A7" s="13" t="s">
        <v>288</v>
      </c>
      <c r="B7" s="14">
        <v>21905303</v>
      </c>
      <c r="C7" s="14">
        <v>22760439</v>
      </c>
      <c r="D7" s="15">
        <f t="shared" si="0"/>
        <v>0.9624288441888138</v>
      </c>
      <c r="E7" s="14">
        <v>75306</v>
      </c>
      <c r="F7" s="14">
        <v>66133</v>
      </c>
      <c r="G7" s="15">
        <f t="shared" si="1"/>
        <v>1.1387053362164123</v>
      </c>
      <c r="H7" s="14">
        <v>9113140</v>
      </c>
      <c r="I7" s="14">
        <v>9410209</v>
      </c>
      <c r="J7" s="15">
        <f t="shared" si="2"/>
        <v>0.9684312006247683</v>
      </c>
      <c r="K7" s="14">
        <f t="shared" si="3"/>
        <v>31093749</v>
      </c>
      <c r="L7" s="14">
        <f t="shared" si="4"/>
        <v>32236781</v>
      </c>
      <c r="M7" s="15">
        <f t="shared" si="5"/>
        <v>0.9645426136064889</v>
      </c>
    </row>
    <row r="8" spans="1:13" ht="15.75">
      <c r="A8" s="13" t="s">
        <v>290</v>
      </c>
      <c r="B8" s="14">
        <v>3941149</v>
      </c>
      <c r="C8" s="14">
        <v>4565049</v>
      </c>
      <c r="D8" s="15">
        <f t="shared" si="0"/>
        <v>0.8633311493480136</v>
      </c>
      <c r="E8" s="14">
        <v>2810</v>
      </c>
      <c r="F8" s="14">
        <v>2504</v>
      </c>
      <c r="G8" s="15">
        <f t="shared" si="1"/>
        <v>1.1222044728434504</v>
      </c>
      <c r="H8" s="14">
        <v>11560643</v>
      </c>
      <c r="I8" s="14">
        <v>12142601</v>
      </c>
      <c r="J8" s="15">
        <f t="shared" si="2"/>
        <v>0.9520730360818082</v>
      </c>
      <c r="K8" s="14">
        <f t="shared" si="3"/>
        <v>15504602</v>
      </c>
      <c r="L8" s="14">
        <f t="shared" si="4"/>
        <v>16710154</v>
      </c>
      <c r="M8" s="15">
        <f t="shared" si="5"/>
        <v>0.9278551232980857</v>
      </c>
    </row>
    <row r="9" spans="1:13" ht="15.75">
      <c r="A9" s="13" t="s">
        <v>143</v>
      </c>
      <c r="B9" s="14">
        <v>4946627</v>
      </c>
      <c r="C9" s="14">
        <v>7282360</v>
      </c>
      <c r="D9" s="15">
        <f t="shared" si="0"/>
        <v>0.6792615306027167</v>
      </c>
      <c r="E9" s="14">
        <v>233734</v>
      </c>
      <c r="F9" s="14">
        <v>369466</v>
      </c>
      <c r="G9" s="15">
        <f t="shared" si="1"/>
        <v>0.6326265475036945</v>
      </c>
      <c r="H9" s="14">
        <v>12137454</v>
      </c>
      <c r="I9" s="14">
        <v>16164667</v>
      </c>
      <c r="J9" s="15">
        <f t="shared" si="2"/>
        <v>0.750863225329665</v>
      </c>
      <c r="K9" s="14">
        <f t="shared" si="3"/>
        <v>17317815</v>
      </c>
      <c r="L9" s="14">
        <f t="shared" si="4"/>
        <v>23816493</v>
      </c>
      <c r="M9" s="15">
        <f t="shared" si="5"/>
        <v>0.7271353931076251</v>
      </c>
    </row>
    <row r="10" spans="1:13" ht="15.75">
      <c r="A10" s="13" t="s">
        <v>291</v>
      </c>
      <c r="B10" s="14">
        <v>13914984</v>
      </c>
      <c r="C10" s="14">
        <v>14288364</v>
      </c>
      <c r="D10" s="15">
        <f t="shared" si="0"/>
        <v>0.9738682469175617</v>
      </c>
      <c r="E10" s="14">
        <v>0</v>
      </c>
      <c r="F10" s="14">
        <v>0</v>
      </c>
      <c r="G10" s="16" t="s">
        <v>292</v>
      </c>
      <c r="H10" s="14">
        <v>458749</v>
      </c>
      <c r="I10" s="14">
        <v>383166</v>
      </c>
      <c r="J10" s="15">
        <f t="shared" si="2"/>
        <v>1.1972591513860833</v>
      </c>
      <c r="K10" s="14">
        <f t="shared" si="3"/>
        <v>14373733</v>
      </c>
      <c r="L10" s="14">
        <f t="shared" si="4"/>
        <v>14671530</v>
      </c>
      <c r="M10" s="15">
        <f t="shared" si="5"/>
        <v>0.979702389593996</v>
      </c>
    </row>
    <row r="11" spans="1:13" ht="15.75">
      <c r="A11" s="13" t="s">
        <v>293</v>
      </c>
      <c r="B11" s="14">
        <v>8860602</v>
      </c>
      <c r="C11" s="14">
        <v>9633642</v>
      </c>
      <c r="D11" s="15">
        <f t="shared" si="0"/>
        <v>0.9197562043513762</v>
      </c>
      <c r="E11" s="14">
        <v>230564</v>
      </c>
      <c r="F11" s="14">
        <v>50206</v>
      </c>
      <c r="G11" s="15">
        <f>SUM(E11/F11)</f>
        <v>4.592359478946739</v>
      </c>
      <c r="H11" s="14">
        <v>4027368</v>
      </c>
      <c r="I11" s="14">
        <v>4653096</v>
      </c>
      <c r="J11" s="15">
        <f t="shared" si="2"/>
        <v>0.8655243734494195</v>
      </c>
      <c r="K11" s="14">
        <f t="shared" si="3"/>
        <v>13118534</v>
      </c>
      <c r="L11" s="14">
        <f t="shared" si="4"/>
        <v>14336944</v>
      </c>
      <c r="M11" s="15">
        <f t="shared" si="5"/>
        <v>0.9150160592103869</v>
      </c>
    </row>
    <row r="12" spans="1:13" ht="15.75">
      <c r="A12" s="13" t="s">
        <v>295</v>
      </c>
      <c r="B12" s="14">
        <v>2240068</v>
      </c>
      <c r="C12" s="14">
        <v>2963753</v>
      </c>
      <c r="D12" s="15">
        <f t="shared" si="0"/>
        <v>0.7558214196662137</v>
      </c>
      <c r="E12" s="14">
        <v>14557</v>
      </c>
      <c r="F12" s="14">
        <v>11617</v>
      </c>
      <c r="G12" s="15">
        <f>SUM(E12/F12)</f>
        <v>1.2530773865886202</v>
      </c>
      <c r="H12" s="14">
        <v>7591900</v>
      </c>
      <c r="I12" s="14">
        <v>8769735</v>
      </c>
      <c r="J12" s="15">
        <f t="shared" si="2"/>
        <v>0.8656932050968473</v>
      </c>
      <c r="K12" s="14">
        <f t="shared" si="3"/>
        <v>9846525</v>
      </c>
      <c r="L12" s="14">
        <f t="shared" si="4"/>
        <v>11745105</v>
      </c>
      <c r="M12" s="15">
        <f t="shared" si="5"/>
        <v>0.838351381277562</v>
      </c>
    </row>
    <row r="13" spans="1:13" ht="15.75">
      <c r="A13" s="13" t="s">
        <v>297</v>
      </c>
      <c r="B13" s="14">
        <v>1510636</v>
      </c>
      <c r="C13" s="14">
        <v>2020913</v>
      </c>
      <c r="D13" s="15">
        <f t="shared" si="0"/>
        <v>0.7475017479723274</v>
      </c>
      <c r="E13" s="14">
        <v>45429</v>
      </c>
      <c r="F13" s="14">
        <v>18763</v>
      </c>
      <c r="G13" s="15">
        <f>SUM(E13/F13)</f>
        <v>2.421201300431701</v>
      </c>
      <c r="H13" s="14">
        <v>7481016</v>
      </c>
      <c r="I13" s="14">
        <v>8552750</v>
      </c>
      <c r="J13" s="15">
        <f t="shared" si="2"/>
        <v>0.8746912981204875</v>
      </c>
      <c r="K13" s="14">
        <f t="shared" si="3"/>
        <v>9037081</v>
      </c>
      <c r="L13" s="14">
        <f t="shared" si="4"/>
        <v>10592426</v>
      </c>
      <c r="M13" s="15">
        <f t="shared" si="5"/>
        <v>0.8531644214460408</v>
      </c>
    </row>
    <row r="14" spans="1:13" ht="15.75">
      <c r="A14" s="13" t="s">
        <v>144</v>
      </c>
      <c r="B14" s="14">
        <v>9717900</v>
      </c>
      <c r="C14" s="14">
        <v>11295150</v>
      </c>
      <c r="D14" s="15">
        <f t="shared" si="0"/>
        <v>0.8603604201803429</v>
      </c>
      <c r="E14" s="14">
        <v>0</v>
      </c>
      <c r="F14" s="14">
        <v>0</v>
      </c>
      <c r="G14" s="16" t="s">
        <v>292</v>
      </c>
      <c r="H14" s="14">
        <v>0</v>
      </c>
      <c r="I14" s="14">
        <v>0</v>
      </c>
      <c r="J14" s="16" t="s">
        <v>292</v>
      </c>
      <c r="K14" s="14">
        <f t="shared" si="3"/>
        <v>9717900</v>
      </c>
      <c r="L14" s="14">
        <f t="shared" si="4"/>
        <v>11295150</v>
      </c>
      <c r="M14" s="15">
        <f t="shared" si="5"/>
        <v>0.8603604201803429</v>
      </c>
    </row>
    <row r="15" spans="1:13" ht="15.75">
      <c r="A15" s="13" t="s">
        <v>145</v>
      </c>
      <c r="B15" s="14">
        <v>775522</v>
      </c>
      <c r="C15" s="14">
        <v>1027398</v>
      </c>
      <c r="D15" s="15">
        <f t="shared" si="0"/>
        <v>0.754840869847907</v>
      </c>
      <c r="E15" s="14">
        <v>1032</v>
      </c>
      <c r="F15" s="14">
        <v>14430</v>
      </c>
      <c r="G15" s="15">
        <f>SUM(E15/F15)</f>
        <v>0.07151767151767152</v>
      </c>
      <c r="H15" s="14">
        <v>6966248</v>
      </c>
      <c r="I15" s="14">
        <v>7047899</v>
      </c>
      <c r="J15" s="15">
        <f aca="true" t="shared" si="6" ref="J15:J20">SUM(H15/I15)</f>
        <v>0.9884148453319209</v>
      </c>
      <c r="K15" s="14">
        <f t="shared" si="3"/>
        <v>7742802</v>
      </c>
      <c r="L15" s="14">
        <f t="shared" si="4"/>
        <v>8089727</v>
      </c>
      <c r="M15" s="15">
        <f t="shared" si="5"/>
        <v>0.9571153637199377</v>
      </c>
    </row>
    <row r="16" spans="1:13" ht="15.75">
      <c r="A16" s="13" t="s">
        <v>298</v>
      </c>
      <c r="B16" s="14">
        <v>2557564</v>
      </c>
      <c r="C16" s="14">
        <v>3141216</v>
      </c>
      <c r="D16" s="15">
        <f t="shared" si="0"/>
        <v>0.8141955217342584</v>
      </c>
      <c r="E16" s="14">
        <v>89622</v>
      </c>
      <c r="F16" s="14">
        <v>95018</v>
      </c>
      <c r="G16" s="15">
        <f>SUM(E16/F16)</f>
        <v>0.9432107600665137</v>
      </c>
      <c r="H16" s="14">
        <v>3843868</v>
      </c>
      <c r="I16" s="14">
        <v>3760427</v>
      </c>
      <c r="J16" s="15">
        <f t="shared" si="6"/>
        <v>1.022189235424594</v>
      </c>
      <c r="K16" s="14">
        <f t="shared" si="3"/>
        <v>6491054</v>
      </c>
      <c r="L16" s="14">
        <f t="shared" si="4"/>
        <v>6996661</v>
      </c>
      <c r="M16" s="15">
        <f t="shared" si="5"/>
        <v>0.9277359586236921</v>
      </c>
    </row>
    <row r="17" spans="1:13" ht="15.75">
      <c r="A17" s="13" t="s">
        <v>300</v>
      </c>
      <c r="B17" s="14">
        <v>1598521</v>
      </c>
      <c r="C17" s="14">
        <v>1739828</v>
      </c>
      <c r="D17" s="15">
        <f t="shared" si="0"/>
        <v>0.9187810519200749</v>
      </c>
      <c r="E17" s="14">
        <v>0</v>
      </c>
      <c r="F17" s="14">
        <v>0</v>
      </c>
      <c r="G17" s="16" t="s">
        <v>146</v>
      </c>
      <c r="H17" s="14">
        <v>5712683</v>
      </c>
      <c r="I17" s="14">
        <v>5668962</v>
      </c>
      <c r="J17" s="15">
        <f t="shared" si="6"/>
        <v>1.007712346634181</v>
      </c>
      <c r="K17" s="14">
        <f t="shared" si="3"/>
        <v>7311204</v>
      </c>
      <c r="L17" s="14">
        <f t="shared" si="4"/>
        <v>7408790</v>
      </c>
      <c r="M17" s="15">
        <f t="shared" si="5"/>
        <v>0.9868283484887546</v>
      </c>
    </row>
    <row r="18" spans="1:13" ht="15.75">
      <c r="A18" s="13" t="s">
        <v>147</v>
      </c>
      <c r="B18" s="14">
        <v>323298</v>
      </c>
      <c r="C18" s="14">
        <v>434495</v>
      </c>
      <c r="D18" s="15">
        <f t="shared" si="0"/>
        <v>0.7440776073372536</v>
      </c>
      <c r="E18" s="14">
        <v>0</v>
      </c>
      <c r="F18" s="14">
        <v>0</v>
      </c>
      <c r="G18" s="16" t="s">
        <v>292</v>
      </c>
      <c r="H18" s="14">
        <v>5261997</v>
      </c>
      <c r="I18" s="14">
        <v>5193744</v>
      </c>
      <c r="J18" s="15">
        <f t="shared" si="6"/>
        <v>1.013141387022541</v>
      </c>
      <c r="K18" s="14">
        <f t="shared" si="3"/>
        <v>5585295</v>
      </c>
      <c r="L18" s="14">
        <f t="shared" si="4"/>
        <v>5628239</v>
      </c>
      <c r="M18" s="15">
        <f t="shared" si="5"/>
        <v>0.9923699046895486</v>
      </c>
    </row>
    <row r="19" spans="1:13" ht="15.75">
      <c r="A19" s="13" t="s">
        <v>252</v>
      </c>
      <c r="B19" s="14">
        <v>52788</v>
      </c>
      <c r="C19" s="14">
        <v>79575</v>
      </c>
      <c r="D19" s="15">
        <f t="shared" si="0"/>
        <v>0.6633741753063148</v>
      </c>
      <c r="E19" s="14">
        <v>44222</v>
      </c>
      <c r="F19" s="14">
        <v>28573</v>
      </c>
      <c r="G19" s="15">
        <f>SUM(E19/F19)</f>
        <v>1.5476848773317466</v>
      </c>
      <c r="H19" s="14">
        <v>5069175</v>
      </c>
      <c r="I19" s="14">
        <v>4955201</v>
      </c>
      <c r="J19" s="15">
        <f t="shared" si="6"/>
        <v>1.0230008833143196</v>
      </c>
      <c r="K19" s="14">
        <f t="shared" si="3"/>
        <v>5166185</v>
      </c>
      <c r="L19" s="14">
        <f t="shared" si="4"/>
        <v>5063349</v>
      </c>
      <c r="M19" s="15">
        <f t="shared" si="5"/>
        <v>1.0203098779088702</v>
      </c>
    </row>
    <row r="20" spans="1:13" ht="15.75">
      <c r="A20" s="13" t="s">
        <v>253</v>
      </c>
      <c r="B20" s="14">
        <v>1736563</v>
      </c>
      <c r="C20" s="14">
        <v>2066828</v>
      </c>
      <c r="D20" s="15">
        <f t="shared" si="0"/>
        <v>0.8402068290152833</v>
      </c>
      <c r="E20" s="14">
        <v>9176</v>
      </c>
      <c r="F20" s="14">
        <v>11811</v>
      </c>
      <c r="G20" s="15">
        <f>SUM(E20/F20)</f>
        <v>0.7769028871391076</v>
      </c>
      <c r="H20" s="14">
        <v>2235777</v>
      </c>
      <c r="I20" s="14">
        <v>2443738</v>
      </c>
      <c r="J20" s="15">
        <f t="shared" si="6"/>
        <v>0.9149004516850825</v>
      </c>
      <c r="K20" s="14">
        <f t="shared" si="3"/>
        <v>3981516</v>
      </c>
      <c r="L20" s="14">
        <f t="shared" si="4"/>
        <v>4522377</v>
      </c>
      <c r="M20" s="15">
        <f t="shared" si="5"/>
        <v>0.8804033807884659</v>
      </c>
    </row>
    <row r="21" spans="1:13" ht="15.75">
      <c r="A21" s="13" t="s">
        <v>254</v>
      </c>
      <c r="B21" s="14">
        <v>4653616</v>
      </c>
      <c r="C21" s="14">
        <v>5631622</v>
      </c>
      <c r="D21" s="15">
        <f t="shared" si="0"/>
        <v>0.8263367108090707</v>
      </c>
      <c r="E21" s="14">
        <v>0</v>
      </c>
      <c r="F21" s="14">
        <v>0</v>
      </c>
      <c r="G21" s="16" t="s">
        <v>292</v>
      </c>
      <c r="H21" s="14">
        <v>0</v>
      </c>
      <c r="I21" s="14">
        <v>0</v>
      </c>
      <c r="J21" s="16" t="s">
        <v>292</v>
      </c>
      <c r="K21" s="14">
        <f t="shared" si="3"/>
        <v>4653616</v>
      </c>
      <c r="L21" s="14">
        <f t="shared" si="4"/>
        <v>5631622</v>
      </c>
      <c r="M21" s="15">
        <f t="shared" si="5"/>
        <v>0.8263367108090707</v>
      </c>
    </row>
    <row r="22" spans="1:13" ht="15.75">
      <c r="A22" s="13" t="s">
        <v>255</v>
      </c>
      <c r="B22" s="14">
        <v>5013311</v>
      </c>
      <c r="C22" s="14">
        <v>6011745</v>
      </c>
      <c r="D22" s="15">
        <f t="shared" si="0"/>
        <v>0.8339194360372904</v>
      </c>
      <c r="E22" s="14">
        <v>0</v>
      </c>
      <c r="F22" s="14">
        <v>0</v>
      </c>
      <c r="G22" s="16" t="s">
        <v>292</v>
      </c>
      <c r="H22" s="14">
        <v>0</v>
      </c>
      <c r="I22" s="14">
        <v>0</v>
      </c>
      <c r="J22" s="16" t="s">
        <v>292</v>
      </c>
      <c r="K22" s="14">
        <f t="shared" si="3"/>
        <v>5013311</v>
      </c>
      <c r="L22" s="14">
        <f t="shared" si="4"/>
        <v>6011745</v>
      </c>
      <c r="M22" s="15">
        <f t="shared" si="5"/>
        <v>0.8339194360372904</v>
      </c>
    </row>
    <row r="23" spans="1:13" ht="15.75">
      <c r="A23" s="13" t="s">
        <v>107</v>
      </c>
      <c r="B23" s="14">
        <v>951252</v>
      </c>
      <c r="C23" s="14">
        <v>1054522</v>
      </c>
      <c r="D23" s="15">
        <f t="shared" si="0"/>
        <v>0.9020693736119303</v>
      </c>
      <c r="E23" s="14">
        <v>2072</v>
      </c>
      <c r="F23" s="14">
        <v>1602</v>
      </c>
      <c r="G23" s="15">
        <f>SUM(E23/F23)</f>
        <v>1.2933832709113608</v>
      </c>
      <c r="H23" s="14">
        <v>3486224</v>
      </c>
      <c r="I23" s="14">
        <v>3495432</v>
      </c>
      <c r="J23" s="15">
        <f aca="true" t="shared" si="7" ref="J23:J30">SUM(H23/I23)</f>
        <v>0.9973657047254817</v>
      </c>
      <c r="K23" s="14">
        <f t="shared" si="3"/>
        <v>4439548</v>
      </c>
      <c r="L23" s="14">
        <f t="shared" si="4"/>
        <v>4551556</v>
      </c>
      <c r="M23" s="15">
        <f t="shared" si="5"/>
        <v>0.9753912727867129</v>
      </c>
    </row>
    <row r="24" spans="1:13" ht="15.75">
      <c r="A24" s="13" t="s">
        <v>106</v>
      </c>
      <c r="B24" s="14">
        <v>877109</v>
      </c>
      <c r="C24" s="14">
        <v>1249444</v>
      </c>
      <c r="D24" s="15">
        <f t="shared" si="0"/>
        <v>0.7019994493550732</v>
      </c>
      <c r="E24" s="14">
        <v>1057</v>
      </c>
      <c r="F24" s="14">
        <v>504</v>
      </c>
      <c r="G24" s="15">
        <f>SUM(E24/F24)</f>
        <v>2.0972222222222223</v>
      </c>
      <c r="H24" s="14">
        <v>3784550</v>
      </c>
      <c r="I24" s="14">
        <v>4210696</v>
      </c>
      <c r="J24" s="15">
        <f t="shared" si="7"/>
        <v>0.8987944035855355</v>
      </c>
      <c r="K24" s="14">
        <f t="shared" si="3"/>
        <v>4662716</v>
      </c>
      <c r="L24" s="14">
        <f t="shared" si="4"/>
        <v>5460644</v>
      </c>
      <c r="M24" s="15">
        <f t="shared" si="5"/>
        <v>0.8538765757298956</v>
      </c>
    </row>
    <row r="25" spans="1:13" ht="15.75">
      <c r="A25" s="13" t="s">
        <v>109</v>
      </c>
      <c r="B25" s="14">
        <v>1366367</v>
      </c>
      <c r="C25" s="14">
        <v>1474067</v>
      </c>
      <c r="D25" s="15">
        <f t="shared" si="0"/>
        <v>0.926936835299888</v>
      </c>
      <c r="E25" s="14">
        <v>34109</v>
      </c>
      <c r="F25" s="14">
        <v>11240</v>
      </c>
      <c r="G25" s="15">
        <f>SUM(E25/F25)</f>
        <v>3.0346085409252668</v>
      </c>
      <c r="H25" s="14">
        <v>2161024</v>
      </c>
      <c r="I25" s="14">
        <v>2402532</v>
      </c>
      <c r="J25" s="15">
        <f t="shared" si="7"/>
        <v>0.89947771767452</v>
      </c>
      <c r="K25" s="14">
        <f t="shared" si="3"/>
        <v>3561500</v>
      </c>
      <c r="L25" s="14">
        <f t="shared" si="4"/>
        <v>3887839</v>
      </c>
      <c r="M25" s="15">
        <f t="shared" si="5"/>
        <v>0.9160615961720637</v>
      </c>
    </row>
    <row r="26" spans="1:13" ht="15.75">
      <c r="A26" s="24" t="s">
        <v>112</v>
      </c>
      <c r="B26" s="14">
        <v>661318</v>
      </c>
      <c r="C26" s="14">
        <v>641960</v>
      </c>
      <c r="D26" s="15">
        <f t="shared" si="0"/>
        <v>1.030154526761792</v>
      </c>
      <c r="E26" s="14">
        <v>0</v>
      </c>
      <c r="F26" s="14">
        <v>0</v>
      </c>
      <c r="G26" s="16" t="s">
        <v>292</v>
      </c>
      <c r="H26" s="14">
        <v>2171570</v>
      </c>
      <c r="I26" s="14">
        <v>2285758</v>
      </c>
      <c r="J26" s="15">
        <f t="shared" si="7"/>
        <v>0.950043705414134</v>
      </c>
      <c r="K26" s="14">
        <f t="shared" si="3"/>
        <v>2832888</v>
      </c>
      <c r="L26" s="14">
        <f t="shared" si="4"/>
        <v>2927718</v>
      </c>
      <c r="M26" s="15">
        <f t="shared" si="5"/>
        <v>0.9676095853494087</v>
      </c>
    </row>
    <row r="27" spans="1:13" ht="15.75">
      <c r="A27" s="17" t="s">
        <v>256</v>
      </c>
      <c r="B27" s="14">
        <v>3522430</v>
      </c>
      <c r="C27" s="18">
        <v>3862363</v>
      </c>
      <c r="D27" s="19">
        <f t="shared" si="0"/>
        <v>0.9119883346024182</v>
      </c>
      <c r="E27" s="18">
        <v>0</v>
      </c>
      <c r="F27" s="18">
        <v>0</v>
      </c>
      <c r="G27" s="16" t="s">
        <v>292</v>
      </c>
      <c r="H27" s="18">
        <v>307813</v>
      </c>
      <c r="I27" s="18">
        <v>330413</v>
      </c>
      <c r="J27" s="19">
        <f t="shared" si="7"/>
        <v>0.9316007542076129</v>
      </c>
      <c r="K27" s="18">
        <f t="shared" si="3"/>
        <v>3830243</v>
      </c>
      <c r="L27" s="18">
        <f t="shared" si="4"/>
        <v>4192776</v>
      </c>
      <c r="M27" s="19">
        <f t="shared" si="5"/>
        <v>0.9135338973510628</v>
      </c>
    </row>
    <row r="28" spans="1:13" ht="15.75">
      <c r="A28" s="13" t="s">
        <v>257</v>
      </c>
      <c r="B28" s="18">
        <v>93879</v>
      </c>
      <c r="C28" s="14">
        <v>187820</v>
      </c>
      <c r="D28" s="15">
        <f t="shared" si="0"/>
        <v>0.4998349483548078</v>
      </c>
      <c r="E28" s="14">
        <v>37779</v>
      </c>
      <c r="F28" s="14">
        <v>75235</v>
      </c>
      <c r="G28" s="15">
        <f>SUM(E28/F28)</f>
        <v>0.5021466072971357</v>
      </c>
      <c r="H28" s="14">
        <v>3153383</v>
      </c>
      <c r="I28" s="14">
        <v>3270909</v>
      </c>
      <c r="J28" s="15">
        <f t="shared" si="7"/>
        <v>0.9640693152881966</v>
      </c>
      <c r="K28" s="14">
        <f t="shared" si="3"/>
        <v>3285041</v>
      </c>
      <c r="L28" s="14">
        <f t="shared" si="4"/>
        <v>3533964</v>
      </c>
      <c r="M28" s="15">
        <f t="shared" si="5"/>
        <v>0.9295626667391066</v>
      </c>
    </row>
    <row r="29" spans="1:13" ht="15.75">
      <c r="A29" s="13" t="s">
        <v>258</v>
      </c>
      <c r="B29" s="14">
        <v>392951</v>
      </c>
      <c r="C29" s="14">
        <v>495848</v>
      </c>
      <c r="D29" s="15">
        <f t="shared" si="0"/>
        <v>0.7924827769800423</v>
      </c>
      <c r="E29" s="14">
        <v>0</v>
      </c>
      <c r="F29" s="14">
        <v>0</v>
      </c>
      <c r="G29" s="16" t="s">
        <v>292</v>
      </c>
      <c r="H29" s="14">
        <v>2182370</v>
      </c>
      <c r="I29" s="14">
        <v>3358383</v>
      </c>
      <c r="J29" s="15">
        <f t="shared" si="7"/>
        <v>0.6498276104899292</v>
      </c>
      <c r="K29" s="14">
        <f aca="true" t="shared" si="8" ref="K29:K53">SUM(B29+E29+H29)</f>
        <v>2575321</v>
      </c>
      <c r="L29" s="14">
        <f aca="true" t="shared" si="9" ref="L29:L53">SUM(C29+F29+I29)</f>
        <v>3854231</v>
      </c>
      <c r="M29" s="15">
        <f t="shared" si="5"/>
        <v>0.6681802414022409</v>
      </c>
    </row>
    <row r="30" spans="1:13" ht="15.75">
      <c r="A30" s="24" t="s">
        <v>259</v>
      </c>
      <c r="B30" s="25">
        <v>176820</v>
      </c>
      <c r="C30" s="25">
        <v>221935</v>
      </c>
      <c r="D30" s="26">
        <f t="shared" si="0"/>
        <v>0.7967197602901751</v>
      </c>
      <c r="E30" s="25">
        <v>1691</v>
      </c>
      <c r="F30" s="25">
        <v>1840</v>
      </c>
      <c r="G30" s="15">
        <f>SUM(E30/F30)</f>
        <v>0.9190217391304348</v>
      </c>
      <c r="H30" s="25">
        <v>2571079</v>
      </c>
      <c r="I30" s="25">
        <v>2514712</v>
      </c>
      <c r="J30" s="26">
        <f t="shared" si="7"/>
        <v>1.0224148928386232</v>
      </c>
      <c r="K30" s="25">
        <f t="shared" si="8"/>
        <v>2749590</v>
      </c>
      <c r="L30" s="25">
        <f t="shared" si="9"/>
        <v>2738487</v>
      </c>
      <c r="M30" s="26">
        <f t="shared" si="5"/>
        <v>1.00405442859506</v>
      </c>
    </row>
    <row r="31" spans="1:13" ht="15.75">
      <c r="A31" s="13" t="s">
        <v>260</v>
      </c>
      <c r="B31" s="14">
        <v>2871005</v>
      </c>
      <c r="C31" s="14">
        <v>3611873</v>
      </c>
      <c r="D31" s="15">
        <f t="shared" si="0"/>
        <v>0.7948798310461083</v>
      </c>
      <c r="E31" s="14">
        <v>0</v>
      </c>
      <c r="F31" s="14">
        <v>0</v>
      </c>
      <c r="G31" s="16" t="s">
        <v>292</v>
      </c>
      <c r="H31" s="14">
        <v>0</v>
      </c>
      <c r="I31" s="14">
        <v>0</v>
      </c>
      <c r="J31" s="16" t="s">
        <v>292</v>
      </c>
      <c r="K31" s="14">
        <f t="shared" si="8"/>
        <v>2871005</v>
      </c>
      <c r="L31" s="14">
        <f t="shared" si="9"/>
        <v>3611873</v>
      </c>
      <c r="M31" s="15">
        <f t="shared" si="5"/>
        <v>0.7948798310461083</v>
      </c>
    </row>
    <row r="32" spans="1:13" ht="15.75">
      <c r="A32" s="13" t="s">
        <v>261</v>
      </c>
      <c r="B32" s="14">
        <v>670075</v>
      </c>
      <c r="C32" s="14">
        <v>801875</v>
      </c>
      <c r="D32" s="15">
        <f t="shared" si="0"/>
        <v>0.835635229929852</v>
      </c>
      <c r="E32" s="14">
        <v>76131</v>
      </c>
      <c r="F32" s="14">
        <v>238900</v>
      </c>
      <c r="G32" s="15">
        <f>SUM(E32/F32)</f>
        <v>0.31867308497279195</v>
      </c>
      <c r="H32" s="14">
        <v>2248397</v>
      </c>
      <c r="I32" s="14">
        <v>2379256</v>
      </c>
      <c r="J32" s="15">
        <f>SUM(H32/I32)</f>
        <v>0.9450000336239563</v>
      </c>
      <c r="K32" s="14">
        <f t="shared" si="8"/>
        <v>2994603</v>
      </c>
      <c r="L32" s="14">
        <f t="shared" si="9"/>
        <v>3420031</v>
      </c>
      <c r="M32" s="15">
        <f t="shared" si="5"/>
        <v>0.8756069754923274</v>
      </c>
    </row>
    <row r="33" spans="1:13" ht="15.75">
      <c r="A33" s="13" t="s">
        <v>262</v>
      </c>
      <c r="B33" s="14">
        <v>315243</v>
      </c>
      <c r="C33" s="14">
        <v>447197</v>
      </c>
      <c r="D33" s="15">
        <f t="shared" si="0"/>
        <v>0.7049309364776597</v>
      </c>
      <c r="E33" s="14">
        <v>0</v>
      </c>
      <c r="F33" s="14">
        <v>0</v>
      </c>
      <c r="G33" s="16" t="s">
        <v>292</v>
      </c>
      <c r="H33" s="14">
        <v>1966931</v>
      </c>
      <c r="I33" s="14">
        <v>1965138</v>
      </c>
      <c r="J33" s="15">
        <f>SUM(H33/I33)</f>
        <v>1.0009124041161486</v>
      </c>
      <c r="K33" s="14">
        <f t="shared" si="8"/>
        <v>2282174</v>
      </c>
      <c r="L33" s="14">
        <f t="shared" si="9"/>
        <v>2412335</v>
      </c>
      <c r="M33" s="15">
        <f t="shared" si="5"/>
        <v>0.9460435636012411</v>
      </c>
    </row>
    <row r="34" spans="1:13" ht="15.75">
      <c r="A34" s="13" t="s">
        <v>263</v>
      </c>
      <c r="B34" s="14">
        <v>2439581</v>
      </c>
      <c r="C34" s="14">
        <v>2866164</v>
      </c>
      <c r="D34" s="15">
        <f t="shared" si="0"/>
        <v>0.851165878854106</v>
      </c>
      <c r="E34" s="14">
        <v>97764</v>
      </c>
      <c r="F34" s="14">
        <v>31120</v>
      </c>
      <c r="G34" s="15">
        <f>SUM(E34/F34)</f>
        <v>3.141516709511568</v>
      </c>
      <c r="H34" s="14">
        <v>251499</v>
      </c>
      <c r="I34" s="14">
        <v>221558</v>
      </c>
      <c r="J34" s="15">
        <f>SUM(H34/I34)</f>
        <v>1.1351384287635744</v>
      </c>
      <c r="K34" s="14">
        <f t="shared" si="8"/>
        <v>2788844</v>
      </c>
      <c r="L34" s="14">
        <f t="shared" si="9"/>
        <v>3118842</v>
      </c>
      <c r="M34" s="15">
        <f t="shared" si="5"/>
        <v>0.894192139261944</v>
      </c>
    </row>
    <row r="35" spans="1:13" ht="15.75">
      <c r="A35" s="13" t="s">
        <v>264</v>
      </c>
      <c r="B35" s="14">
        <v>2286182</v>
      </c>
      <c r="C35" s="14">
        <v>2920426</v>
      </c>
      <c r="D35" s="15">
        <f aca="true" t="shared" si="10" ref="D35:D54">SUM(B35/C35)</f>
        <v>0.7828248344590824</v>
      </c>
      <c r="E35" s="14">
        <v>0</v>
      </c>
      <c r="F35" s="14">
        <v>0</v>
      </c>
      <c r="G35" s="16" t="s">
        <v>292</v>
      </c>
      <c r="H35" s="14">
        <v>166083</v>
      </c>
      <c r="I35" s="14">
        <v>130758</v>
      </c>
      <c r="J35" s="15">
        <f>SUM(H35/I35)</f>
        <v>1.27015555453586</v>
      </c>
      <c r="K35" s="14">
        <f t="shared" si="8"/>
        <v>2452265</v>
      </c>
      <c r="L35" s="14">
        <f t="shared" si="9"/>
        <v>3051184</v>
      </c>
      <c r="M35" s="15">
        <f aca="true" t="shared" si="11" ref="M35:M54">SUM(K35/L35)</f>
        <v>0.8037093141547674</v>
      </c>
    </row>
    <row r="36" spans="1:13" ht="15.75">
      <c r="A36" s="13" t="s">
        <v>138</v>
      </c>
      <c r="B36" s="14">
        <v>135463</v>
      </c>
      <c r="C36" s="14">
        <v>131316</v>
      </c>
      <c r="D36" s="15">
        <f t="shared" si="10"/>
        <v>1.0315803100916872</v>
      </c>
      <c r="E36" s="14">
        <v>1753</v>
      </c>
      <c r="F36" s="14">
        <v>344</v>
      </c>
      <c r="G36" s="15">
        <f>SUM(E36/F36)</f>
        <v>5.09593023255814</v>
      </c>
      <c r="H36" s="14">
        <v>2192005</v>
      </c>
      <c r="I36" s="14">
        <v>2488268</v>
      </c>
      <c r="J36" s="15">
        <f>SUM(H36/I36)</f>
        <v>0.8809360567270085</v>
      </c>
      <c r="K36" s="14">
        <f t="shared" si="8"/>
        <v>2329221</v>
      </c>
      <c r="L36" s="14">
        <f t="shared" si="9"/>
        <v>2619928</v>
      </c>
      <c r="M36" s="15">
        <f t="shared" si="11"/>
        <v>0.8890400804907616</v>
      </c>
    </row>
    <row r="37" spans="1:13" ht="15.75">
      <c r="A37" s="13" t="s">
        <v>265</v>
      </c>
      <c r="B37" s="14">
        <v>2322545</v>
      </c>
      <c r="C37" s="14">
        <v>2470793</v>
      </c>
      <c r="D37" s="15">
        <f t="shared" si="10"/>
        <v>0.9399998300140886</v>
      </c>
      <c r="E37" s="14">
        <v>0</v>
      </c>
      <c r="F37" s="14">
        <v>0</v>
      </c>
      <c r="G37" s="16" t="s">
        <v>292</v>
      </c>
      <c r="H37" s="14">
        <v>0</v>
      </c>
      <c r="I37" s="14">
        <v>0</v>
      </c>
      <c r="J37" s="16" t="s">
        <v>292</v>
      </c>
      <c r="K37" s="14">
        <f t="shared" si="8"/>
        <v>2322545</v>
      </c>
      <c r="L37" s="14">
        <f t="shared" si="9"/>
        <v>2470793</v>
      </c>
      <c r="M37" s="15">
        <f t="shared" si="11"/>
        <v>0.9399998300140886</v>
      </c>
    </row>
    <row r="38" spans="1:13" ht="15.75">
      <c r="A38" s="13" t="s">
        <v>266</v>
      </c>
      <c r="B38" s="14">
        <v>541982</v>
      </c>
      <c r="C38" s="14">
        <v>769410</v>
      </c>
      <c r="D38" s="15">
        <f t="shared" si="10"/>
        <v>0.7044124718940487</v>
      </c>
      <c r="E38" s="14">
        <v>0</v>
      </c>
      <c r="F38" s="14">
        <v>0</v>
      </c>
      <c r="G38" s="16" t="s">
        <v>292</v>
      </c>
      <c r="H38" s="14">
        <v>992294</v>
      </c>
      <c r="I38" s="14">
        <v>1065790</v>
      </c>
      <c r="J38" s="15">
        <f aca="true" t="shared" si="12" ref="J38:J43">SUM(H38/I38)</f>
        <v>0.9310408241773708</v>
      </c>
      <c r="K38" s="14">
        <f t="shared" si="8"/>
        <v>1534276</v>
      </c>
      <c r="L38" s="14">
        <f t="shared" si="9"/>
        <v>1835200</v>
      </c>
      <c r="M38" s="15">
        <f t="shared" si="11"/>
        <v>0.8360265911072363</v>
      </c>
    </row>
    <row r="39" spans="1:13" ht="15.75">
      <c r="A39" s="13" t="s">
        <v>267</v>
      </c>
      <c r="B39" s="14">
        <v>455204</v>
      </c>
      <c r="C39" s="14">
        <v>672548</v>
      </c>
      <c r="D39" s="15">
        <f t="shared" si="10"/>
        <v>0.67683496196554</v>
      </c>
      <c r="E39" s="14">
        <v>1576</v>
      </c>
      <c r="F39" s="14">
        <v>626</v>
      </c>
      <c r="G39" s="15">
        <f>SUM(E39/F39)</f>
        <v>2.5175718849840254</v>
      </c>
      <c r="H39" s="14">
        <v>1400956</v>
      </c>
      <c r="I39" s="14">
        <v>1558202</v>
      </c>
      <c r="J39" s="15">
        <f t="shared" si="12"/>
        <v>0.8990849710114607</v>
      </c>
      <c r="K39" s="14">
        <f t="shared" si="8"/>
        <v>1857736</v>
      </c>
      <c r="L39" s="14">
        <f t="shared" si="9"/>
        <v>2231376</v>
      </c>
      <c r="M39" s="15">
        <f t="shared" si="11"/>
        <v>0.8325517528197848</v>
      </c>
    </row>
    <row r="40" spans="1:13" ht="15.75">
      <c r="A40" s="13" t="s">
        <v>121</v>
      </c>
      <c r="B40" s="14">
        <v>2607125</v>
      </c>
      <c r="C40" s="14">
        <v>3020086</v>
      </c>
      <c r="D40" s="15">
        <f t="shared" si="10"/>
        <v>0.8632618408879748</v>
      </c>
      <c r="E40" s="14">
        <v>0</v>
      </c>
      <c r="F40" s="14">
        <v>0</v>
      </c>
      <c r="G40" s="16" t="s">
        <v>292</v>
      </c>
      <c r="H40" s="14">
        <v>134290</v>
      </c>
      <c r="I40" s="14">
        <v>90426</v>
      </c>
      <c r="J40" s="15">
        <f t="shared" si="12"/>
        <v>1.485081724282839</v>
      </c>
      <c r="K40" s="14">
        <f t="shared" si="8"/>
        <v>2741415</v>
      </c>
      <c r="L40" s="14">
        <f t="shared" si="9"/>
        <v>3110512</v>
      </c>
      <c r="M40" s="15">
        <f t="shared" si="11"/>
        <v>0.881338827819986</v>
      </c>
    </row>
    <row r="41" spans="1:13" ht="15.75">
      <c r="A41" s="13" t="s">
        <v>268</v>
      </c>
      <c r="B41" s="14">
        <v>1896803</v>
      </c>
      <c r="C41" s="14">
        <v>2225240</v>
      </c>
      <c r="D41" s="15">
        <f t="shared" si="10"/>
        <v>0.8524037856590749</v>
      </c>
      <c r="E41" s="14">
        <v>0</v>
      </c>
      <c r="F41" s="14">
        <v>0</v>
      </c>
      <c r="G41" s="16" t="s">
        <v>292</v>
      </c>
      <c r="H41" s="14">
        <v>183460</v>
      </c>
      <c r="I41" s="14">
        <v>306210</v>
      </c>
      <c r="J41" s="15">
        <f t="shared" si="12"/>
        <v>0.5991313151105451</v>
      </c>
      <c r="K41" s="14">
        <f t="shared" si="8"/>
        <v>2080263</v>
      </c>
      <c r="L41" s="14">
        <f t="shared" si="9"/>
        <v>2531450</v>
      </c>
      <c r="M41" s="15">
        <f t="shared" si="11"/>
        <v>0.8217673665290643</v>
      </c>
    </row>
    <row r="42" spans="1:13" ht="15.75">
      <c r="A42" s="13" t="s">
        <v>269</v>
      </c>
      <c r="B42" s="14">
        <v>259079</v>
      </c>
      <c r="C42" s="14">
        <v>259912</v>
      </c>
      <c r="D42" s="15">
        <f t="shared" si="10"/>
        <v>0.9967950691003109</v>
      </c>
      <c r="E42" s="14">
        <v>7170</v>
      </c>
      <c r="F42" s="14">
        <v>15737</v>
      </c>
      <c r="G42" s="15">
        <f>SUM(E42/F42)</f>
        <v>0.4556141577174811</v>
      </c>
      <c r="H42" s="14">
        <v>1560238</v>
      </c>
      <c r="I42" s="14">
        <v>1410005</v>
      </c>
      <c r="J42" s="15">
        <f t="shared" si="12"/>
        <v>1.1065478491211025</v>
      </c>
      <c r="K42" s="14">
        <f t="shared" si="8"/>
        <v>1826487</v>
      </c>
      <c r="L42" s="14">
        <f t="shared" si="9"/>
        <v>1685654</v>
      </c>
      <c r="M42" s="15">
        <f t="shared" si="11"/>
        <v>1.0835479879026182</v>
      </c>
    </row>
    <row r="43" spans="1:13" ht="15.75">
      <c r="A43" s="13" t="s">
        <v>270</v>
      </c>
      <c r="B43" s="14">
        <v>295374</v>
      </c>
      <c r="C43" s="14">
        <v>394291</v>
      </c>
      <c r="D43" s="15">
        <f t="shared" si="10"/>
        <v>0.7491269138783284</v>
      </c>
      <c r="E43" s="14">
        <v>0</v>
      </c>
      <c r="F43" s="14">
        <v>0</v>
      </c>
      <c r="G43" s="16" t="s">
        <v>292</v>
      </c>
      <c r="H43" s="14">
        <v>997158</v>
      </c>
      <c r="I43" s="14">
        <v>1132446</v>
      </c>
      <c r="J43" s="15">
        <f t="shared" si="12"/>
        <v>0.8805347009923652</v>
      </c>
      <c r="K43" s="14">
        <f t="shared" si="8"/>
        <v>1292532</v>
      </c>
      <c r="L43" s="14">
        <f t="shared" si="9"/>
        <v>1526737</v>
      </c>
      <c r="M43" s="15">
        <f t="shared" si="11"/>
        <v>0.8465976785785633</v>
      </c>
    </row>
    <row r="44" spans="1:13" ht="15.75">
      <c r="A44" s="13" t="s">
        <v>125</v>
      </c>
      <c r="B44" s="14">
        <v>1844019</v>
      </c>
      <c r="C44" s="14">
        <v>1693069</v>
      </c>
      <c r="D44" s="15">
        <f t="shared" si="10"/>
        <v>1.0891576185022582</v>
      </c>
      <c r="E44" s="14">
        <v>0</v>
      </c>
      <c r="F44" s="14">
        <v>0</v>
      </c>
      <c r="G44" s="16" t="s">
        <v>292</v>
      </c>
      <c r="H44" s="14">
        <v>0</v>
      </c>
      <c r="I44" s="14">
        <v>0</v>
      </c>
      <c r="J44" s="16" t="s">
        <v>292</v>
      </c>
      <c r="K44" s="14">
        <f t="shared" si="8"/>
        <v>1844019</v>
      </c>
      <c r="L44" s="14">
        <f t="shared" si="9"/>
        <v>1693069</v>
      </c>
      <c r="M44" s="15">
        <f t="shared" si="11"/>
        <v>1.0891576185022582</v>
      </c>
    </row>
    <row r="45" spans="1:13" ht="15.75">
      <c r="A45" s="13" t="s">
        <v>124</v>
      </c>
      <c r="B45" s="14">
        <v>1906069</v>
      </c>
      <c r="C45" s="14">
        <v>1534836</v>
      </c>
      <c r="D45" s="15">
        <f t="shared" si="10"/>
        <v>1.241871444245509</v>
      </c>
      <c r="E45" s="14">
        <v>0</v>
      </c>
      <c r="F45" s="14">
        <v>5380</v>
      </c>
      <c r="G45" s="16" t="s">
        <v>292</v>
      </c>
      <c r="H45" s="14">
        <v>50654</v>
      </c>
      <c r="I45" s="14">
        <v>77592</v>
      </c>
      <c r="J45" s="15">
        <f aca="true" t="shared" si="13" ref="J45:J54">SUM(H45/I45)</f>
        <v>0.6528250335086091</v>
      </c>
      <c r="K45" s="14">
        <f t="shared" si="8"/>
        <v>1956723</v>
      </c>
      <c r="L45" s="14">
        <f t="shared" si="9"/>
        <v>1617808</v>
      </c>
      <c r="M45" s="15">
        <f t="shared" si="11"/>
        <v>1.2094902485338186</v>
      </c>
    </row>
    <row r="46" spans="1:13" ht="15.75">
      <c r="A46" s="34" t="s">
        <v>271</v>
      </c>
      <c r="B46" s="14">
        <v>0</v>
      </c>
      <c r="C46" s="14">
        <v>1405644</v>
      </c>
      <c r="D46" s="16" t="s">
        <v>148</v>
      </c>
      <c r="E46" s="14">
        <v>0</v>
      </c>
      <c r="F46" s="14">
        <v>0</v>
      </c>
      <c r="G46" s="16" t="s">
        <v>292</v>
      </c>
      <c r="H46" s="14">
        <v>1652834</v>
      </c>
      <c r="I46" s="14">
        <v>9091521</v>
      </c>
      <c r="J46" s="15">
        <f t="shared" si="13"/>
        <v>0.18179950307544798</v>
      </c>
      <c r="K46" s="14">
        <f t="shared" si="8"/>
        <v>1652834</v>
      </c>
      <c r="L46" s="14">
        <f t="shared" si="9"/>
        <v>10497165</v>
      </c>
      <c r="M46" s="15">
        <f t="shared" si="11"/>
        <v>0.15745527482896574</v>
      </c>
    </row>
    <row r="47" spans="1:13" ht="15.75">
      <c r="A47" s="13" t="s">
        <v>126</v>
      </c>
      <c r="B47" s="14">
        <v>1396878</v>
      </c>
      <c r="C47" s="14">
        <v>1642425</v>
      </c>
      <c r="D47" s="15">
        <f t="shared" si="10"/>
        <v>0.8504972829809581</v>
      </c>
      <c r="E47" s="14">
        <v>0</v>
      </c>
      <c r="F47" s="14">
        <v>0</v>
      </c>
      <c r="G47" s="16" t="s">
        <v>292</v>
      </c>
      <c r="H47" s="14">
        <v>17</v>
      </c>
      <c r="I47" s="14">
        <v>107</v>
      </c>
      <c r="J47" s="15">
        <f t="shared" si="13"/>
        <v>0.1588785046728972</v>
      </c>
      <c r="K47" s="14">
        <f t="shared" si="8"/>
        <v>1396895</v>
      </c>
      <c r="L47" s="14">
        <f t="shared" si="9"/>
        <v>1642532</v>
      </c>
      <c r="M47" s="15">
        <f t="shared" si="11"/>
        <v>0.8504522286323798</v>
      </c>
    </row>
    <row r="48" spans="1:13" ht="15.75">
      <c r="A48" s="13" t="s">
        <v>272</v>
      </c>
      <c r="B48" s="14">
        <v>660596</v>
      </c>
      <c r="C48" s="14">
        <v>371201</v>
      </c>
      <c r="D48" s="15">
        <f t="shared" si="10"/>
        <v>1.779618050597924</v>
      </c>
      <c r="E48" s="14">
        <v>69043</v>
      </c>
      <c r="F48" s="14">
        <v>0</v>
      </c>
      <c r="G48" s="16" t="s">
        <v>292</v>
      </c>
      <c r="H48" s="14">
        <v>1147308</v>
      </c>
      <c r="I48" s="14">
        <v>1222463</v>
      </c>
      <c r="J48" s="15">
        <f t="shared" si="13"/>
        <v>0.9385216566881779</v>
      </c>
      <c r="K48" s="14">
        <f t="shared" si="8"/>
        <v>1876947</v>
      </c>
      <c r="L48" s="14">
        <f t="shared" si="9"/>
        <v>1593664</v>
      </c>
      <c r="M48" s="15">
        <f t="shared" si="11"/>
        <v>1.1777557879201639</v>
      </c>
    </row>
    <row r="49" spans="1:13" ht="15.75">
      <c r="A49" s="13" t="s">
        <v>273</v>
      </c>
      <c r="B49" s="14">
        <v>1145022</v>
      </c>
      <c r="C49" s="14">
        <v>1450661</v>
      </c>
      <c r="D49" s="15">
        <f t="shared" si="10"/>
        <v>0.7893105280971916</v>
      </c>
      <c r="E49" s="14">
        <v>0</v>
      </c>
      <c r="F49" s="14">
        <v>0</v>
      </c>
      <c r="G49" s="16" t="s">
        <v>292</v>
      </c>
      <c r="H49" s="14">
        <v>278606</v>
      </c>
      <c r="I49" s="14">
        <v>359295</v>
      </c>
      <c r="J49" s="15">
        <f t="shared" si="13"/>
        <v>0.7754240944071028</v>
      </c>
      <c r="K49" s="14">
        <f t="shared" si="8"/>
        <v>1423628</v>
      </c>
      <c r="L49" s="14">
        <f t="shared" si="9"/>
        <v>1809956</v>
      </c>
      <c r="M49" s="15">
        <f t="shared" si="11"/>
        <v>0.7865539272777902</v>
      </c>
    </row>
    <row r="50" spans="1:13" ht="15.75">
      <c r="A50" s="13" t="s">
        <v>129</v>
      </c>
      <c r="B50" s="14">
        <v>361763</v>
      </c>
      <c r="C50" s="14">
        <v>368915</v>
      </c>
      <c r="D50" s="15">
        <f t="shared" si="10"/>
        <v>0.9806134204356017</v>
      </c>
      <c r="E50" s="14">
        <v>0</v>
      </c>
      <c r="F50" s="14">
        <v>0</v>
      </c>
      <c r="G50" s="16" t="s">
        <v>292</v>
      </c>
      <c r="H50" s="14">
        <v>941219</v>
      </c>
      <c r="I50" s="14">
        <v>1063548</v>
      </c>
      <c r="J50" s="15">
        <f t="shared" si="13"/>
        <v>0.8849802735748645</v>
      </c>
      <c r="K50" s="14">
        <f t="shared" si="8"/>
        <v>1302982</v>
      </c>
      <c r="L50" s="14">
        <f t="shared" si="9"/>
        <v>1432463</v>
      </c>
      <c r="M50" s="15">
        <f t="shared" si="11"/>
        <v>0.909609532672048</v>
      </c>
    </row>
    <row r="51" spans="1:13" ht="15.75">
      <c r="A51" s="13" t="s">
        <v>130</v>
      </c>
      <c r="B51" s="14">
        <v>653834</v>
      </c>
      <c r="C51" s="14">
        <v>755161</v>
      </c>
      <c r="D51" s="15">
        <f t="shared" si="10"/>
        <v>0.8658206660566422</v>
      </c>
      <c r="E51" s="14">
        <v>0</v>
      </c>
      <c r="F51" s="14">
        <v>0</v>
      </c>
      <c r="G51" s="16" t="s">
        <v>292</v>
      </c>
      <c r="H51" s="14">
        <v>682703</v>
      </c>
      <c r="I51" s="14">
        <v>699442</v>
      </c>
      <c r="J51" s="15">
        <f t="shared" si="13"/>
        <v>0.9760680656866474</v>
      </c>
      <c r="K51" s="14">
        <f t="shared" si="8"/>
        <v>1336537</v>
      </c>
      <c r="L51" s="14">
        <f t="shared" si="9"/>
        <v>1454603</v>
      </c>
      <c r="M51" s="15">
        <f t="shared" si="11"/>
        <v>0.9188328361759188</v>
      </c>
    </row>
    <row r="52" spans="1:13" ht="15.75">
      <c r="A52" s="13" t="s">
        <v>132</v>
      </c>
      <c r="B52" s="14">
        <v>889125</v>
      </c>
      <c r="C52" s="14">
        <v>1000534</v>
      </c>
      <c r="D52" s="15">
        <f t="shared" si="10"/>
        <v>0.8886504606540108</v>
      </c>
      <c r="E52" s="14">
        <v>0</v>
      </c>
      <c r="F52" s="14">
        <v>22237</v>
      </c>
      <c r="G52" s="16" t="s">
        <v>292</v>
      </c>
      <c r="H52" s="14">
        <v>300422</v>
      </c>
      <c r="I52" s="14">
        <v>420949</v>
      </c>
      <c r="J52" s="15">
        <f t="shared" si="13"/>
        <v>0.7136779039741157</v>
      </c>
      <c r="K52" s="14">
        <f t="shared" si="8"/>
        <v>1189547</v>
      </c>
      <c r="L52" s="14">
        <f t="shared" si="9"/>
        <v>1443720</v>
      </c>
      <c r="M52" s="15">
        <f t="shared" si="11"/>
        <v>0.8239457789599092</v>
      </c>
    </row>
    <row r="53" spans="1:13" ht="15.75">
      <c r="A53" s="17" t="s">
        <v>133</v>
      </c>
      <c r="B53" s="18">
        <v>87315</v>
      </c>
      <c r="C53" s="18">
        <v>164456</v>
      </c>
      <c r="D53" s="19">
        <f t="shared" si="10"/>
        <v>0.5309322858393735</v>
      </c>
      <c r="E53" s="18">
        <v>0</v>
      </c>
      <c r="F53" s="18">
        <v>0</v>
      </c>
      <c r="G53" s="28" t="s">
        <v>292</v>
      </c>
      <c r="H53" s="18">
        <v>780321</v>
      </c>
      <c r="I53" s="18">
        <v>903040</v>
      </c>
      <c r="J53" s="19">
        <f t="shared" si="13"/>
        <v>0.8641045800850461</v>
      </c>
      <c r="K53" s="18">
        <f t="shared" si="8"/>
        <v>867636</v>
      </c>
      <c r="L53" s="18">
        <f t="shared" si="9"/>
        <v>1067496</v>
      </c>
      <c r="M53" s="19">
        <f t="shared" si="11"/>
        <v>0.8127768160255402</v>
      </c>
    </row>
    <row r="54" spans="1:13" ht="16.5" thickBot="1">
      <c r="A54" s="29" t="s">
        <v>134</v>
      </c>
      <c r="B54" s="30">
        <f>SUM(B4:B53)</f>
        <v>186977565</v>
      </c>
      <c r="C54" s="30">
        <f>SUM(C4:C53)</f>
        <v>220126546</v>
      </c>
      <c r="D54" s="31">
        <f t="shared" si="10"/>
        <v>0.8494094346985301</v>
      </c>
      <c r="E54" s="30">
        <f>SUM(E4:E53)</f>
        <v>6890309</v>
      </c>
      <c r="F54" s="30">
        <f>SUM(F4:F53)</f>
        <v>2875629</v>
      </c>
      <c r="G54" s="31">
        <f>SUM(E54/F54)</f>
        <v>2.396104991290601</v>
      </c>
      <c r="H54" s="30">
        <f>SUM(H4:H53)</f>
        <v>249608898</v>
      </c>
      <c r="I54" s="30">
        <f>SUM(I4:I53)</f>
        <v>274734892</v>
      </c>
      <c r="J54" s="31">
        <f t="shared" si="13"/>
        <v>0.908544583408794</v>
      </c>
      <c r="K54" s="30">
        <f>SUM(K4:K53)</f>
        <v>443476772</v>
      </c>
      <c r="L54" s="30">
        <f>SUM(L4:L53)</f>
        <v>497737067</v>
      </c>
      <c r="M54" s="32">
        <f t="shared" si="11"/>
        <v>0.8909860273677387</v>
      </c>
    </row>
  </sheetData>
  <mergeCells count="1">
    <mergeCell ref="A2:A3"/>
  </mergeCells>
  <printOptions/>
  <pageMargins left="0.75" right="0.75" top="0.52" bottom="0.55" header="0.512" footer="0.512"/>
  <pageSetup orientation="landscape" paperSize="9" scale="50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zoomScale="75" zoomScaleNormal="75" workbookViewId="0" topLeftCell="A1">
      <selection activeCell="B53" sqref="B53"/>
    </sheetView>
  </sheetViews>
  <sheetFormatPr defaultColWidth="11.19921875" defaultRowHeight="15"/>
  <cols>
    <col min="1" max="1" width="17.3984375" style="4" customWidth="1"/>
    <col min="2" max="3" width="13.5" style="4" customWidth="1"/>
    <col min="4" max="4" width="6.59765625" style="4" customWidth="1"/>
    <col min="5" max="6" width="11" style="4" customWidth="1"/>
    <col min="7" max="7" width="7" style="4" customWidth="1"/>
    <col min="8" max="8" width="13.5" style="4" bestFit="1" customWidth="1"/>
    <col min="9" max="9" width="13.5" style="4" customWidth="1"/>
    <col min="10" max="10" width="6.59765625" style="4" customWidth="1"/>
    <col min="11" max="12" width="13.5" style="4" customWidth="1"/>
    <col min="13" max="13" width="6.59765625" style="4" customWidth="1"/>
    <col min="14" max="16384" width="10.59765625" style="4" customWidth="1"/>
  </cols>
  <sheetData>
    <row r="1" spans="1:13" ht="18.75">
      <c r="A1" s="1" t="s">
        <v>278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279</v>
      </c>
    </row>
    <row r="2" spans="1:13" ht="15.75">
      <c r="A2" s="231" t="s">
        <v>136</v>
      </c>
      <c r="B2" s="5" t="s">
        <v>280</v>
      </c>
      <c r="C2" s="6"/>
      <c r="D2" s="5"/>
      <c r="E2" s="7" t="s">
        <v>281</v>
      </c>
      <c r="F2" s="6"/>
      <c r="G2" s="8"/>
      <c r="H2" s="9" t="s">
        <v>282</v>
      </c>
      <c r="I2" s="6"/>
      <c r="J2" s="8"/>
      <c r="K2" s="9" t="s">
        <v>283</v>
      </c>
      <c r="L2" s="6"/>
      <c r="M2" s="10"/>
    </row>
    <row r="3" spans="1:13" ht="15.75">
      <c r="A3" s="232"/>
      <c r="B3" s="11" t="s">
        <v>276</v>
      </c>
      <c r="C3" s="11" t="s">
        <v>277</v>
      </c>
      <c r="D3" s="12" t="s">
        <v>284</v>
      </c>
      <c r="E3" s="11" t="s">
        <v>276</v>
      </c>
      <c r="F3" s="11" t="s">
        <v>277</v>
      </c>
      <c r="G3" s="12" t="s">
        <v>284</v>
      </c>
      <c r="H3" s="11" t="s">
        <v>276</v>
      </c>
      <c r="I3" s="11" t="s">
        <v>277</v>
      </c>
      <c r="J3" s="12" t="s">
        <v>284</v>
      </c>
      <c r="K3" s="11" t="s">
        <v>276</v>
      </c>
      <c r="L3" s="11" t="s">
        <v>277</v>
      </c>
      <c r="M3" s="12" t="s">
        <v>284</v>
      </c>
    </row>
    <row r="4" spans="1:13" ht="15.75">
      <c r="A4" s="13" t="s">
        <v>285</v>
      </c>
      <c r="B4" s="14">
        <f>SUM('0201'!B4+'0202'!B4+'0203'!B4+'0204'!B4+'0205'!B4+'0206'!B4)</f>
        <v>188857763</v>
      </c>
      <c r="C4" s="14">
        <f>SUM('0201'!C4+'0202'!C4+'0203'!C4+'0204'!C4+'0205'!C4+'0206'!C4)</f>
        <v>240488031</v>
      </c>
      <c r="D4" s="15">
        <f aca="true" t="shared" si="0" ref="D4:D35">SUM(B4/C4)</f>
        <v>0.7853104464895386</v>
      </c>
      <c r="E4" s="14">
        <f>SUM('0201'!E4+'0202'!E4+'0203'!E4+'0204'!E4+'0205'!E4+'0206'!E4)</f>
        <v>9261407</v>
      </c>
      <c r="F4" s="14">
        <f>SUM('0201'!F4+'0202'!F4+'0203'!F4+'0204'!F4+'0205'!F4+'0206'!F4)</f>
        <v>5702837</v>
      </c>
      <c r="G4" s="15">
        <f aca="true" t="shared" si="1" ref="G4:G9">SUM(E4/F4)</f>
        <v>1.6239999494988195</v>
      </c>
      <c r="H4" s="14">
        <f>SUM('0201'!H4+'0202'!H4+'0203'!H4+'0204'!H4+'0205'!H4+'0206'!H4)</f>
        <v>416161165</v>
      </c>
      <c r="I4" s="14">
        <f>SUM('0201'!I4+'0202'!I4+'0203'!I4+'0204'!I4+'0205'!I4+'0206'!I4)</f>
        <v>402625935</v>
      </c>
      <c r="J4" s="15">
        <f aca="true" t="shared" si="2" ref="J4:J13">SUM(H4/I4)</f>
        <v>1.033617382347712</v>
      </c>
      <c r="K4" s="14">
        <f aca="true" t="shared" si="3" ref="K4:K28">SUM(B4+E4+H4)</f>
        <v>614280335</v>
      </c>
      <c r="L4" s="14">
        <f aca="true" t="shared" si="4" ref="L4:L28">SUM(C4+F4+I4)</f>
        <v>648816803</v>
      </c>
      <c r="M4" s="15">
        <f aca="true" t="shared" si="5" ref="M4:M35">SUM(K4/L4)</f>
        <v>0.946770077716375</v>
      </c>
    </row>
    <row r="5" spans="1:13" ht="15.75">
      <c r="A5" s="13" t="s">
        <v>286</v>
      </c>
      <c r="B5" s="14">
        <f>SUM('0201'!B5+'0202'!B5+'0203'!B5+'0204'!B5+'0205'!B5+'0206'!B5)</f>
        <v>92134768</v>
      </c>
      <c r="C5" s="14">
        <f>SUM('0201'!C5+'0202'!C5+'0203'!C5+'0204'!C5+'0205'!C5+'0206'!C5)</f>
        <v>113283849</v>
      </c>
      <c r="D5" s="15">
        <f t="shared" si="0"/>
        <v>0.8133089475093664</v>
      </c>
      <c r="E5" s="14">
        <f>SUM('0201'!E5+'0202'!E5+'0203'!E5+'0204'!E5+'0205'!E5+'0206'!E5)</f>
        <v>2269038</v>
      </c>
      <c r="F5" s="14">
        <f>SUM('0201'!F5+'0202'!F5+'0203'!F5+'0204'!F5+'0205'!F5+'0206'!F5)</f>
        <v>1416974</v>
      </c>
      <c r="G5" s="15">
        <f t="shared" si="1"/>
        <v>1.601326488700569</v>
      </c>
      <c r="H5" s="14">
        <f>SUM('0201'!H5+'0202'!H5+'0203'!H5+'0204'!H5+'0205'!H5+'0206'!H5)</f>
        <v>210196763</v>
      </c>
      <c r="I5" s="14">
        <f>SUM('0201'!I5+'0202'!I5+'0203'!I5+'0204'!I5+'0205'!I5+'0206'!I5)</f>
        <v>226279310</v>
      </c>
      <c r="J5" s="15">
        <f t="shared" si="2"/>
        <v>0.9289261267413269</v>
      </c>
      <c r="K5" s="14">
        <f t="shared" si="3"/>
        <v>304600569</v>
      </c>
      <c r="L5" s="14">
        <f t="shared" si="4"/>
        <v>340980133</v>
      </c>
      <c r="M5" s="15">
        <f t="shared" si="5"/>
        <v>0.893308845650547</v>
      </c>
    </row>
    <row r="6" spans="1:13" ht="15.75">
      <c r="A6" s="13" t="s">
        <v>287</v>
      </c>
      <c r="B6" s="14">
        <f>SUM('0201'!B6+'0202'!B6+'0203'!B6+'0204'!B6+'0205'!B6+'0206'!B6)</f>
        <v>57519155</v>
      </c>
      <c r="C6" s="14">
        <f>SUM('0201'!C6+'0202'!C6+'0203'!C6+'0204'!C6+'0205'!C6+'0206'!C6)</f>
        <v>68400935</v>
      </c>
      <c r="D6" s="15">
        <f t="shared" si="0"/>
        <v>0.840911823793052</v>
      </c>
      <c r="E6" s="14">
        <f>SUM('0201'!E6+'0202'!E6+'0203'!E6+'0204'!E6+'0205'!E6+'0206'!E6)</f>
        <v>1801196</v>
      </c>
      <c r="F6" s="14">
        <f>SUM('0201'!F6+'0202'!F6+'0203'!F6+'0204'!F6+'0205'!F6+'0206'!F6)</f>
        <v>1394161</v>
      </c>
      <c r="G6" s="15">
        <f t="shared" si="1"/>
        <v>1.2919569547563015</v>
      </c>
      <c r="H6" s="14">
        <f>SUM('0201'!H6+'0202'!H6+'0203'!H6+'0204'!H6+'0205'!H6+'0206'!H6)</f>
        <v>151483206</v>
      </c>
      <c r="I6" s="14">
        <f>SUM('0201'!I6+'0202'!I6+'0203'!I6+'0204'!I6+'0205'!I6+'0206'!I6)</f>
        <v>138333284</v>
      </c>
      <c r="J6" s="15">
        <f t="shared" si="2"/>
        <v>1.0950597110092464</v>
      </c>
      <c r="K6" s="14">
        <f t="shared" si="3"/>
        <v>210803557</v>
      </c>
      <c r="L6" s="14">
        <f t="shared" si="4"/>
        <v>208128380</v>
      </c>
      <c r="M6" s="15">
        <f t="shared" si="5"/>
        <v>1.0128534945594638</v>
      </c>
    </row>
    <row r="7" spans="1:13" ht="15.75">
      <c r="A7" s="13" t="s">
        <v>288</v>
      </c>
      <c r="B7" s="14">
        <f>SUM('0201'!B7+'0202'!B7+'0203'!B7+'0204'!B7+'0205'!B7+'0206'!B7)</f>
        <v>99054405</v>
      </c>
      <c r="C7" s="14">
        <f>SUM('0201'!C7+'0202'!C7+'0203'!C7+'0204'!C7+'0205'!C7+'0206'!C7)</f>
        <v>113499919</v>
      </c>
      <c r="D7" s="15">
        <f t="shared" si="0"/>
        <v>0.872726658069245</v>
      </c>
      <c r="E7" s="14">
        <f>SUM('0201'!E7+'0202'!E7+'0203'!E7+'0204'!E7+'0205'!E7+'0206'!E7)</f>
        <v>343093</v>
      </c>
      <c r="F7" s="14">
        <f>SUM('0201'!F7+'0202'!F7+'0203'!F7+'0204'!F7+'0205'!F7+'0206'!F7)</f>
        <v>276308</v>
      </c>
      <c r="G7" s="15">
        <f t="shared" si="1"/>
        <v>1.241704909014578</v>
      </c>
      <c r="H7" s="14">
        <f>SUM('0201'!H7+'0202'!H7+'0203'!H7+'0204'!H7+'0205'!H7+'0206'!H7)</f>
        <v>54362433</v>
      </c>
      <c r="I7" s="14">
        <f>SUM('0201'!I7+'0202'!I7+'0203'!I7+'0204'!I7+'0205'!I7+'0206'!I7)</f>
        <v>58027684</v>
      </c>
      <c r="J7" s="15">
        <f t="shared" si="2"/>
        <v>0.93683616599277</v>
      </c>
      <c r="K7" s="14">
        <f t="shared" si="3"/>
        <v>153759931</v>
      </c>
      <c r="L7" s="14">
        <f t="shared" si="4"/>
        <v>171803911</v>
      </c>
      <c r="M7" s="15">
        <f t="shared" si="5"/>
        <v>0.8949734037195463</v>
      </c>
    </row>
    <row r="8" spans="1:13" ht="15.75">
      <c r="A8" s="13" t="s">
        <v>290</v>
      </c>
      <c r="B8" s="14">
        <f>SUM('0201'!B8+'0202'!B8+'0203'!B8+'0204'!B8+'0205'!B8+'0206'!B8)</f>
        <v>21662201</v>
      </c>
      <c r="C8" s="14">
        <f>SUM('0201'!C8+'0202'!C8+'0203'!C8+'0204'!C8+'0205'!C8+'0206'!C8)</f>
        <v>26631677</v>
      </c>
      <c r="D8" s="15">
        <f t="shared" si="0"/>
        <v>0.8133998095576181</v>
      </c>
      <c r="E8" s="14">
        <f>SUM('0201'!E8+'0202'!E8+'0203'!E8+'0204'!E8+'0205'!E8+'0206'!E8)</f>
        <v>14017</v>
      </c>
      <c r="F8" s="14">
        <f>SUM('0201'!F8+'0202'!F8+'0203'!F8+'0204'!F8+'0205'!F8+'0206'!F8)</f>
        <v>16520</v>
      </c>
      <c r="G8" s="15">
        <f t="shared" si="1"/>
        <v>0.8484866828087168</v>
      </c>
      <c r="H8" s="14">
        <f>SUM('0201'!H8+'0202'!H8+'0203'!H8+'0204'!H8+'0205'!H8+'0206'!H8)</f>
        <v>81239498</v>
      </c>
      <c r="I8" s="14">
        <f>SUM('0201'!I8+'0202'!I8+'0203'!I8+'0204'!I8+'0205'!I8+'0206'!I8)</f>
        <v>80094764</v>
      </c>
      <c r="J8" s="15">
        <f t="shared" si="2"/>
        <v>1.0142922451210419</v>
      </c>
      <c r="K8" s="14">
        <f t="shared" si="3"/>
        <v>102915716</v>
      </c>
      <c r="L8" s="14">
        <f t="shared" si="4"/>
        <v>106742961</v>
      </c>
      <c r="M8" s="15">
        <f t="shared" si="5"/>
        <v>0.9641452235899658</v>
      </c>
    </row>
    <row r="9" spans="1:13" ht="15.75">
      <c r="A9" s="13" t="s">
        <v>143</v>
      </c>
      <c r="B9" s="14">
        <f>SUM('0201'!B9+'0202'!B9+'0203'!B9+'0204'!B9+'0205'!B9+'0206'!B9)</f>
        <v>24935446</v>
      </c>
      <c r="C9" s="14">
        <f>SUM('0201'!C9+'0202'!C9+'0203'!C9+'0204'!C9+'0205'!C9+'0206'!C9)</f>
        <v>32964380</v>
      </c>
      <c r="D9" s="15">
        <f t="shared" si="0"/>
        <v>0.7564360682652002</v>
      </c>
      <c r="E9" s="14">
        <f>SUM('0201'!E9+'0202'!E9+'0203'!E9+'0204'!E9+'0205'!E9+'0206'!E9)</f>
        <v>532308</v>
      </c>
      <c r="F9" s="14">
        <f>SUM('0201'!F9+'0202'!F9+'0203'!F9+'0204'!F9+'0205'!F9+'0206'!F9)</f>
        <v>852258</v>
      </c>
      <c r="G9" s="15">
        <f t="shared" si="1"/>
        <v>0.6245855128376618</v>
      </c>
      <c r="H9" s="14">
        <f>SUM('0201'!H9+'0202'!H9+'0203'!H9+'0204'!H9+'0205'!H9+'0206'!H9)</f>
        <v>66997497</v>
      </c>
      <c r="I9" s="14">
        <f>SUM('0201'!I9+'0202'!I9+'0203'!I9+'0204'!I9+'0205'!I9+'0206'!I9)</f>
        <v>78087183</v>
      </c>
      <c r="J9" s="15">
        <f t="shared" si="2"/>
        <v>0.8579832749249003</v>
      </c>
      <c r="K9" s="14">
        <f t="shared" si="3"/>
        <v>92465251</v>
      </c>
      <c r="L9" s="14">
        <f t="shared" si="4"/>
        <v>111903821</v>
      </c>
      <c r="M9" s="15">
        <f t="shared" si="5"/>
        <v>0.8262921692370093</v>
      </c>
    </row>
    <row r="10" spans="1:13" ht="15.75">
      <c r="A10" s="13" t="s">
        <v>291</v>
      </c>
      <c r="B10" s="14">
        <f>SUM('0201'!B10+'0202'!B10+'0203'!B10+'0204'!B10+'0205'!B10+'0206'!B10)</f>
        <v>84069868</v>
      </c>
      <c r="C10" s="14">
        <f>SUM('0201'!C10+'0202'!C10+'0203'!C10+'0204'!C10+'0205'!C10+'0206'!C10)</f>
        <v>88417786</v>
      </c>
      <c r="D10" s="15">
        <f t="shared" si="0"/>
        <v>0.9508253011447267</v>
      </c>
      <c r="E10" s="14">
        <f>SUM('0201'!E10+'0202'!E10+'0203'!E10+'0204'!E10+'0205'!E10+'0206'!E10)</f>
        <v>0</v>
      </c>
      <c r="F10" s="14">
        <f>SUM('0201'!F10+'0202'!F10+'0203'!F10+'0204'!F10+'0205'!F10+'0206'!F10)</f>
        <v>0</v>
      </c>
      <c r="G10" s="16" t="s">
        <v>292</v>
      </c>
      <c r="H10" s="14">
        <f>SUM('0201'!H10+'0202'!H10+'0203'!H10+'0204'!H10+'0205'!H10+'0206'!H10)</f>
        <v>2790280</v>
      </c>
      <c r="I10" s="14">
        <f>SUM('0201'!I10+'0202'!I10+'0203'!I10+'0204'!I10+'0205'!I10+'0206'!I10)</f>
        <v>2315912</v>
      </c>
      <c r="J10" s="15">
        <f t="shared" si="2"/>
        <v>1.2048298899094612</v>
      </c>
      <c r="K10" s="14">
        <f t="shared" si="3"/>
        <v>86860148</v>
      </c>
      <c r="L10" s="14">
        <f t="shared" si="4"/>
        <v>90733698</v>
      </c>
      <c r="M10" s="15">
        <f t="shared" si="5"/>
        <v>0.9573085845128896</v>
      </c>
    </row>
    <row r="11" spans="1:13" ht="15.75">
      <c r="A11" s="13" t="s">
        <v>293</v>
      </c>
      <c r="B11" s="14">
        <f>SUM('0201'!B11+'0202'!B11+'0203'!B11+'0204'!B11+'0205'!B11+'0206'!B11)</f>
        <v>46500096</v>
      </c>
      <c r="C11" s="14">
        <f>SUM('0201'!C11+'0202'!C11+'0203'!C11+'0204'!C11+'0205'!C11+'0206'!C11)</f>
        <v>53692375</v>
      </c>
      <c r="D11" s="15">
        <f t="shared" si="0"/>
        <v>0.866046547577752</v>
      </c>
      <c r="E11" s="14">
        <f>SUM('0201'!E11+'0202'!E11+'0203'!E11+'0204'!E11+'0205'!E11+'0206'!E11)</f>
        <v>491244</v>
      </c>
      <c r="F11" s="14">
        <f>SUM('0201'!F11+'0202'!F11+'0203'!F11+'0204'!F11+'0205'!F11+'0206'!F11)</f>
        <v>275810</v>
      </c>
      <c r="G11" s="15">
        <f>SUM(E11/F11)</f>
        <v>1.7810956818099417</v>
      </c>
      <c r="H11" s="14">
        <f>SUM('0201'!H11+'0202'!H11+'0203'!H11+'0204'!H11+'0205'!H11+'0206'!H11)</f>
        <v>24458783</v>
      </c>
      <c r="I11" s="14">
        <f>SUM('0201'!I11+'0202'!I11+'0203'!I11+'0204'!I11+'0205'!I11+'0206'!I11)</f>
        <v>25627925</v>
      </c>
      <c r="J11" s="15">
        <f t="shared" si="2"/>
        <v>0.9543801536800189</v>
      </c>
      <c r="K11" s="14">
        <f t="shared" si="3"/>
        <v>71450123</v>
      </c>
      <c r="L11" s="14">
        <f t="shared" si="4"/>
        <v>79596110</v>
      </c>
      <c r="M11" s="15">
        <f t="shared" si="5"/>
        <v>0.8976584785361998</v>
      </c>
    </row>
    <row r="12" spans="1:13" ht="15.75">
      <c r="A12" s="13" t="s">
        <v>295</v>
      </c>
      <c r="B12" s="14">
        <f>SUM('0201'!B12+'0202'!B12+'0203'!B12+'0204'!B12+'0205'!B12+'0206'!B12)</f>
        <v>12622452</v>
      </c>
      <c r="C12" s="14">
        <f>SUM('0201'!C12+'0202'!C12+'0203'!C12+'0204'!C12+'0205'!C12+'0206'!C12)</f>
        <v>17367527</v>
      </c>
      <c r="D12" s="15">
        <f t="shared" si="0"/>
        <v>0.7267846481539946</v>
      </c>
      <c r="E12" s="14">
        <f>SUM('0201'!E12+'0202'!E12+'0203'!E12+'0204'!E12+'0205'!E12+'0206'!E12)</f>
        <v>95683</v>
      </c>
      <c r="F12" s="14">
        <f>SUM('0201'!F12+'0202'!F12+'0203'!F12+'0204'!F12+'0205'!F12+'0206'!F12)</f>
        <v>111272</v>
      </c>
      <c r="G12" s="15">
        <f>SUM(E12/F12)</f>
        <v>0.8599018621036739</v>
      </c>
      <c r="H12" s="14">
        <f>SUM('0201'!H12+'0202'!H12+'0203'!H12+'0204'!H12+'0205'!H12+'0206'!H12)</f>
        <v>43613937</v>
      </c>
      <c r="I12" s="14">
        <f>SUM('0201'!I12+'0202'!I12+'0203'!I12+'0204'!I12+'0205'!I12+'0206'!I12)</f>
        <v>46792962</v>
      </c>
      <c r="J12" s="15">
        <f t="shared" si="2"/>
        <v>0.9320618985393573</v>
      </c>
      <c r="K12" s="14">
        <f t="shared" si="3"/>
        <v>56332072</v>
      </c>
      <c r="L12" s="14">
        <f t="shared" si="4"/>
        <v>64271761</v>
      </c>
      <c r="M12" s="15">
        <f t="shared" si="5"/>
        <v>0.8764669136730204</v>
      </c>
    </row>
    <row r="13" spans="1:13" ht="15.75">
      <c r="A13" s="13" t="s">
        <v>297</v>
      </c>
      <c r="B13" s="14">
        <f>SUM('0201'!B13+'0202'!B13+'0203'!B13+'0204'!B13+'0205'!B13+'0206'!B13)</f>
        <v>7852912</v>
      </c>
      <c r="C13" s="14">
        <f>SUM('0201'!C13+'0202'!C13+'0203'!C13+'0204'!C13+'0205'!C13+'0206'!C13)</f>
        <v>10893901</v>
      </c>
      <c r="D13" s="15">
        <f t="shared" si="0"/>
        <v>0.7208539897691378</v>
      </c>
      <c r="E13" s="14">
        <f>SUM('0201'!E13+'0202'!E13+'0203'!E13+'0204'!E13+'0205'!E13+'0206'!E13)</f>
        <v>198208</v>
      </c>
      <c r="F13" s="14">
        <f>SUM('0201'!F13+'0202'!F13+'0203'!F13+'0204'!F13+'0205'!F13+'0206'!F13)</f>
        <v>123282</v>
      </c>
      <c r="G13" s="15">
        <f>SUM(E13/F13)</f>
        <v>1.6077610681202446</v>
      </c>
      <c r="H13" s="14">
        <f>SUM('0201'!H13+'0202'!H13+'0203'!H13+'0204'!H13+'0205'!H13+'0206'!H13)</f>
        <v>42432703</v>
      </c>
      <c r="I13" s="14">
        <f>SUM('0201'!I13+'0202'!I13+'0203'!I13+'0204'!I13+'0205'!I13+'0206'!I13)</f>
        <v>44417770</v>
      </c>
      <c r="J13" s="15">
        <f t="shared" si="2"/>
        <v>0.9553091701812135</v>
      </c>
      <c r="K13" s="14">
        <f t="shared" si="3"/>
        <v>50483823</v>
      </c>
      <c r="L13" s="14">
        <f t="shared" si="4"/>
        <v>55434953</v>
      </c>
      <c r="M13" s="15">
        <f t="shared" si="5"/>
        <v>0.9106857725666332</v>
      </c>
    </row>
    <row r="14" spans="1:13" ht="15.75">
      <c r="A14" s="13" t="s">
        <v>144</v>
      </c>
      <c r="B14" s="14">
        <f>SUM('0201'!B14+'0202'!B14+'0203'!B14+'0204'!B14+'0205'!B14+'0206'!B14)</f>
        <v>50399136</v>
      </c>
      <c r="C14" s="14">
        <f>SUM('0201'!C14+'0202'!C14+'0203'!C14+'0204'!C14+'0205'!C14+'0206'!C14)</f>
        <v>69040006</v>
      </c>
      <c r="D14" s="15">
        <f t="shared" si="0"/>
        <v>0.7299990095597616</v>
      </c>
      <c r="E14" s="14">
        <f>SUM('0201'!E14+'0202'!E14+'0203'!E14+'0204'!E14+'0205'!E14+'0206'!E14)</f>
        <v>0</v>
      </c>
      <c r="F14" s="14">
        <f>SUM('0201'!F14+'0202'!F14+'0203'!F14+'0204'!F14+'0205'!F14+'0206'!F14)</f>
        <v>0</v>
      </c>
      <c r="G14" s="16" t="s">
        <v>292</v>
      </c>
      <c r="H14" s="14">
        <f>SUM('0201'!H14+'0202'!H14+'0203'!H14+'0204'!H14+'0205'!H14+'0206'!H14)</f>
        <v>0</v>
      </c>
      <c r="I14" s="14">
        <f>SUM('0201'!I14+'0202'!I14+'0203'!I14+'0204'!I14+'0205'!I14+'0206'!I14)</f>
        <v>0</v>
      </c>
      <c r="J14" s="16" t="s">
        <v>292</v>
      </c>
      <c r="K14" s="14">
        <f t="shared" si="3"/>
        <v>50399136</v>
      </c>
      <c r="L14" s="14">
        <f t="shared" si="4"/>
        <v>69040006</v>
      </c>
      <c r="M14" s="15">
        <f t="shared" si="5"/>
        <v>0.7299990095597616</v>
      </c>
    </row>
    <row r="15" spans="1:13" ht="15.75">
      <c r="A15" s="13" t="s">
        <v>145</v>
      </c>
      <c r="B15" s="14">
        <f>SUM('0201'!B15+'0202'!B15+'0203'!B15+'0204'!B15+'0205'!B15+'0206'!B15)</f>
        <v>5046337</v>
      </c>
      <c r="C15" s="14">
        <f>SUM('0201'!C15+'0202'!C15+'0203'!C15+'0204'!C15+'0205'!C15+'0206'!C15)</f>
        <v>6720125</v>
      </c>
      <c r="D15" s="15">
        <f t="shared" si="0"/>
        <v>0.7509290377783151</v>
      </c>
      <c r="E15" s="14">
        <f>SUM('0201'!E15+'0202'!E15+'0203'!E15+'0204'!E15+'0205'!E15+'0206'!E15)</f>
        <v>56406</v>
      </c>
      <c r="F15" s="14">
        <f>SUM('0201'!F15+'0202'!F15+'0203'!F15+'0204'!F15+'0205'!F15+'0206'!F15)</f>
        <v>52202</v>
      </c>
      <c r="G15" s="15">
        <f>SUM(E15/F15)</f>
        <v>1.0805333128998889</v>
      </c>
      <c r="H15" s="14">
        <f>SUM('0201'!H15+'0202'!H15+'0203'!H15+'0204'!H15+'0205'!H15+'0206'!H15)</f>
        <v>36637787</v>
      </c>
      <c r="I15" s="14">
        <f>SUM('0201'!I15+'0202'!I15+'0203'!I15+'0204'!I15+'0205'!I15+'0206'!I15)</f>
        <v>35876722</v>
      </c>
      <c r="J15" s="15">
        <f aca="true" t="shared" si="6" ref="J15:J20">SUM(H15/I15)</f>
        <v>1.0212133371605132</v>
      </c>
      <c r="K15" s="14">
        <f t="shared" si="3"/>
        <v>41740530</v>
      </c>
      <c r="L15" s="14">
        <f t="shared" si="4"/>
        <v>42649049</v>
      </c>
      <c r="M15" s="15">
        <f t="shared" si="5"/>
        <v>0.9786977899554102</v>
      </c>
    </row>
    <row r="16" spans="1:13" ht="15.75">
      <c r="A16" s="13" t="s">
        <v>298</v>
      </c>
      <c r="B16" s="14">
        <f>SUM('0201'!B16+'0202'!B16+'0203'!B16+'0204'!B16+'0205'!B16+'0206'!B16)</f>
        <v>14313880</v>
      </c>
      <c r="C16" s="14">
        <f>SUM('0201'!C16+'0202'!C16+'0203'!C16+'0204'!C16+'0205'!C16+'0206'!C16)</f>
        <v>18018572</v>
      </c>
      <c r="D16" s="15">
        <f t="shared" si="0"/>
        <v>0.7943959155031819</v>
      </c>
      <c r="E16" s="14">
        <f>SUM('0201'!E16+'0202'!E16+'0203'!E16+'0204'!E16+'0205'!E16+'0206'!E16)</f>
        <v>504098</v>
      </c>
      <c r="F16" s="14">
        <f>SUM('0201'!F16+'0202'!F16+'0203'!F16+'0204'!F16+'0205'!F16+'0206'!F16)</f>
        <v>582057</v>
      </c>
      <c r="G16" s="15">
        <f>SUM(E16/F16)</f>
        <v>0.8660629457252469</v>
      </c>
      <c r="H16" s="14">
        <f>SUM('0201'!H16+'0202'!H16+'0203'!H16+'0204'!H16+'0205'!H16+'0206'!H16)</f>
        <v>24147526</v>
      </c>
      <c r="I16" s="14">
        <f>SUM('0201'!I16+'0202'!I16+'0203'!I16+'0204'!I16+'0205'!I16+'0206'!I16)</f>
        <v>21673776</v>
      </c>
      <c r="J16" s="15">
        <f t="shared" si="6"/>
        <v>1.1141356263901592</v>
      </c>
      <c r="K16" s="14">
        <f t="shared" si="3"/>
        <v>38965504</v>
      </c>
      <c r="L16" s="14">
        <f t="shared" si="4"/>
        <v>40274405</v>
      </c>
      <c r="M16" s="15">
        <f t="shared" si="5"/>
        <v>0.9675004261391322</v>
      </c>
    </row>
    <row r="17" spans="1:13" ht="15.75">
      <c r="A17" s="13" t="s">
        <v>300</v>
      </c>
      <c r="B17" s="14">
        <f>SUM('0201'!B17+'0202'!B17+'0203'!B17+'0204'!B17+'0205'!B17+'0206'!B17)</f>
        <v>8857156</v>
      </c>
      <c r="C17" s="14">
        <f>SUM('0201'!C17+'0202'!C17+'0203'!C17+'0204'!C17+'0205'!C17+'0206'!C17)</f>
        <v>9586346</v>
      </c>
      <c r="D17" s="15">
        <f t="shared" si="0"/>
        <v>0.9239345210364825</v>
      </c>
      <c r="E17" s="14">
        <f>SUM('0201'!E17+'0202'!E17+'0203'!E17+'0204'!E17+'0205'!E17+'0206'!E17)</f>
        <v>0</v>
      </c>
      <c r="F17" s="14">
        <f>SUM('0201'!F17+'0202'!F17+'0203'!F17+'0204'!F17+'0205'!F17+'0206'!F17)</f>
        <v>0</v>
      </c>
      <c r="G17" s="16" t="s">
        <v>292</v>
      </c>
      <c r="H17" s="14">
        <f>SUM('0201'!H17+'0202'!H17+'0203'!H17+'0204'!H17+'0205'!H17+'0206'!H17)</f>
        <v>30663697</v>
      </c>
      <c r="I17" s="14">
        <f>SUM('0201'!I17+'0202'!I17+'0203'!I17+'0204'!I17+'0205'!I17+'0206'!I17)</f>
        <v>28675198</v>
      </c>
      <c r="J17" s="15">
        <f t="shared" si="6"/>
        <v>1.0693456066109814</v>
      </c>
      <c r="K17" s="14">
        <f t="shared" si="3"/>
        <v>39520853</v>
      </c>
      <c r="L17" s="14">
        <f t="shared" si="4"/>
        <v>38261544</v>
      </c>
      <c r="M17" s="15">
        <f t="shared" si="5"/>
        <v>1.0329131777849843</v>
      </c>
    </row>
    <row r="18" spans="1:13" ht="15.75">
      <c r="A18" s="13" t="s">
        <v>147</v>
      </c>
      <c r="B18" s="14">
        <f>SUM('0201'!B18+'0202'!B18+'0203'!B18+'0204'!B18+'0205'!B18+'0206'!B18)</f>
        <v>1803460</v>
      </c>
      <c r="C18" s="14">
        <f>SUM('0201'!C18+'0202'!C18+'0203'!C18+'0204'!C18+'0205'!C18+'0206'!C18)</f>
        <v>2422551</v>
      </c>
      <c r="D18" s="15">
        <f t="shared" si="0"/>
        <v>0.744446659740084</v>
      </c>
      <c r="E18" s="14">
        <f>SUM('0201'!E18+'0202'!E18+'0203'!E18+'0204'!E18+'0205'!E18+'0206'!E18)</f>
        <v>0</v>
      </c>
      <c r="F18" s="14">
        <f>SUM('0201'!F18+'0202'!F18+'0203'!F18+'0204'!F18+'0205'!F18+'0206'!F18)</f>
        <v>0</v>
      </c>
      <c r="G18" s="16" t="s">
        <v>292</v>
      </c>
      <c r="H18" s="14">
        <f>SUM('0201'!H18+'0202'!H18+'0203'!H18+'0204'!H18+'0205'!H18+'0206'!H18)</f>
        <v>33805398</v>
      </c>
      <c r="I18" s="14">
        <f>SUM('0201'!I18+'0202'!I18+'0203'!I18+'0204'!I18+'0205'!I18+'0206'!I18)</f>
        <v>32136664</v>
      </c>
      <c r="J18" s="15">
        <f t="shared" si="6"/>
        <v>1.0519261737932724</v>
      </c>
      <c r="K18" s="14">
        <f t="shared" si="3"/>
        <v>35608858</v>
      </c>
      <c r="L18" s="14">
        <f t="shared" si="4"/>
        <v>34559215</v>
      </c>
      <c r="M18" s="15">
        <f t="shared" si="5"/>
        <v>1.030372304463513</v>
      </c>
    </row>
    <row r="19" spans="1:13" ht="15.75">
      <c r="A19" s="13" t="s">
        <v>252</v>
      </c>
      <c r="B19" s="14">
        <f>SUM('0201'!B19+'0202'!B19+'0203'!B19+'0204'!B19+'0205'!B19+'0206'!B19)</f>
        <v>259751</v>
      </c>
      <c r="C19" s="14">
        <f>SUM('0201'!C19+'0202'!C19+'0203'!C19+'0204'!C19+'0205'!C19+'0206'!C19)</f>
        <v>494523</v>
      </c>
      <c r="D19" s="15">
        <f t="shared" si="0"/>
        <v>0.5252556503944205</v>
      </c>
      <c r="E19" s="14">
        <f>SUM('0201'!E19+'0202'!E19+'0203'!E19+'0204'!E19+'0205'!E19+'0206'!E19)</f>
        <v>265657</v>
      </c>
      <c r="F19" s="14">
        <f>SUM('0201'!F19+'0202'!F19+'0203'!F19+'0204'!F19+'0205'!F19+'0206'!F19)</f>
        <v>215635</v>
      </c>
      <c r="G19" s="15">
        <f>SUM(E19/F19)</f>
        <v>1.231975328680409</v>
      </c>
      <c r="H19" s="14">
        <f>SUM('0201'!H19+'0202'!H19+'0203'!H19+'0204'!H19+'0205'!H19+'0206'!H19)</f>
        <v>33014230</v>
      </c>
      <c r="I19" s="14">
        <f>SUM('0201'!I19+'0202'!I19+'0203'!I19+'0204'!I19+'0205'!I19+'0206'!I19)</f>
        <v>32280003</v>
      </c>
      <c r="J19" s="15">
        <f t="shared" si="6"/>
        <v>1.0227455678984911</v>
      </c>
      <c r="K19" s="14">
        <f t="shared" si="3"/>
        <v>33539638</v>
      </c>
      <c r="L19" s="14">
        <f t="shared" si="4"/>
        <v>32990161</v>
      </c>
      <c r="M19" s="15">
        <f t="shared" si="5"/>
        <v>1.0166557841290924</v>
      </c>
    </row>
    <row r="20" spans="1:13" ht="15.75">
      <c r="A20" s="13" t="s">
        <v>253</v>
      </c>
      <c r="B20" s="14">
        <f>SUM('0201'!B20+'0202'!B20+'0203'!B20+'0204'!B20+'0205'!B20+'0206'!B20)</f>
        <v>9511391</v>
      </c>
      <c r="C20" s="14">
        <f>SUM('0201'!C20+'0202'!C20+'0203'!C20+'0204'!C20+'0205'!C20+'0206'!C20)</f>
        <v>11936264</v>
      </c>
      <c r="D20" s="15">
        <f t="shared" si="0"/>
        <v>0.7968482433029296</v>
      </c>
      <c r="E20" s="14">
        <f>SUM('0201'!E20+'0202'!E20+'0203'!E20+'0204'!E20+'0205'!E20+'0206'!E20)</f>
        <v>30649</v>
      </c>
      <c r="F20" s="14">
        <f>SUM('0201'!F20+'0202'!F20+'0203'!F20+'0204'!F20+'0205'!F20+'0206'!F20)</f>
        <v>53526</v>
      </c>
      <c r="G20" s="15">
        <f>SUM(E20/F20)</f>
        <v>0.572600231663117</v>
      </c>
      <c r="H20" s="14">
        <f>SUM('0201'!H20+'0202'!H20+'0203'!H20+'0204'!H20+'0205'!H20+'0206'!H20)</f>
        <v>17431811</v>
      </c>
      <c r="I20" s="14">
        <f>SUM('0201'!I20+'0202'!I20+'0203'!I20+'0204'!I20+'0205'!I20+'0206'!I20)</f>
        <v>17111808</v>
      </c>
      <c r="J20" s="15">
        <f t="shared" si="6"/>
        <v>1.01870071239696</v>
      </c>
      <c r="K20" s="14">
        <f t="shared" si="3"/>
        <v>26973851</v>
      </c>
      <c r="L20" s="14">
        <f t="shared" si="4"/>
        <v>29101598</v>
      </c>
      <c r="M20" s="15">
        <f t="shared" si="5"/>
        <v>0.9268855614045661</v>
      </c>
    </row>
    <row r="21" spans="1:13" ht="15.75">
      <c r="A21" s="13" t="s">
        <v>254</v>
      </c>
      <c r="B21" s="14">
        <f>SUM('0201'!B21+'0202'!B21+'0203'!B21+'0204'!B21+'0205'!B21+'0206'!B21)</f>
        <v>27545403</v>
      </c>
      <c r="C21" s="14">
        <f>SUM('0201'!C21+'0202'!C21+'0203'!C21+'0204'!C21+'0205'!C21+'0206'!C21)</f>
        <v>30559779</v>
      </c>
      <c r="D21" s="15">
        <f t="shared" si="0"/>
        <v>0.9013613285619637</v>
      </c>
      <c r="E21" s="14">
        <f>SUM('0201'!E21+'0202'!E21+'0203'!E21+'0204'!E21+'0205'!E21+'0206'!E21)</f>
        <v>0</v>
      </c>
      <c r="F21" s="14">
        <f>SUM('0201'!F21+'0202'!F21+'0203'!F21+'0204'!F21+'0205'!F21+'0206'!F21)</f>
        <v>0</v>
      </c>
      <c r="G21" s="16" t="s">
        <v>292</v>
      </c>
      <c r="H21" s="14">
        <f>SUM('0201'!H21+'0202'!H21+'0203'!H21+'0204'!H21+'0205'!H21+'0206'!H21)</f>
        <v>0</v>
      </c>
      <c r="I21" s="14">
        <f>SUM('0201'!I21+'0202'!I21+'0203'!I21+'0204'!I21+'0205'!I21+'0206'!I21)</f>
        <v>0</v>
      </c>
      <c r="J21" s="16" t="s">
        <v>292</v>
      </c>
      <c r="K21" s="14">
        <f t="shared" si="3"/>
        <v>27545403</v>
      </c>
      <c r="L21" s="14">
        <f t="shared" si="4"/>
        <v>30559779</v>
      </c>
      <c r="M21" s="15">
        <f t="shared" si="5"/>
        <v>0.9013613285619637</v>
      </c>
    </row>
    <row r="22" spans="1:13" ht="15.75">
      <c r="A22" s="13" t="s">
        <v>255</v>
      </c>
      <c r="B22" s="14">
        <f>SUM('0201'!B22+'0202'!B22+'0203'!B22+'0204'!B22+'0205'!B22+'0206'!B22)</f>
        <v>26582341</v>
      </c>
      <c r="C22" s="14">
        <f>SUM('0201'!C22+'0202'!C22+'0203'!C22+'0204'!C22+'0205'!C22+'0206'!C22)</f>
        <v>31615038</v>
      </c>
      <c r="D22" s="15">
        <f t="shared" si="0"/>
        <v>0.8408131914945034</v>
      </c>
      <c r="E22" s="14">
        <f>SUM('0201'!E22+'0202'!E22+'0203'!E22+'0204'!E22+'0205'!E22+'0206'!E22)</f>
        <v>0</v>
      </c>
      <c r="F22" s="14">
        <f>SUM('0201'!F22+'0202'!F22+'0203'!F22+'0204'!F22+'0205'!F22+'0206'!F22)</f>
        <v>0</v>
      </c>
      <c r="G22" s="35" t="s">
        <v>292</v>
      </c>
      <c r="H22" s="14">
        <f>SUM('0201'!H22+'0202'!H22+'0203'!H22+'0204'!H22+'0205'!H22+'0206'!H22)</f>
        <v>0</v>
      </c>
      <c r="I22" s="14">
        <f>SUM('0201'!I22+'0202'!I22+'0203'!I22+'0204'!I22+'0205'!I22+'0206'!I22)</f>
        <v>0</v>
      </c>
      <c r="J22" s="16" t="s">
        <v>292</v>
      </c>
      <c r="K22" s="14">
        <f t="shared" si="3"/>
        <v>26582341</v>
      </c>
      <c r="L22" s="14">
        <f t="shared" si="4"/>
        <v>31615038</v>
      </c>
      <c r="M22" s="15">
        <f t="shared" si="5"/>
        <v>0.8408131914945034</v>
      </c>
    </row>
    <row r="23" spans="1:13" ht="15.75">
      <c r="A23" s="13" t="s">
        <v>107</v>
      </c>
      <c r="B23" s="14">
        <f>SUM('0201'!B23+'0202'!B23+'0203'!B23+'0204'!B23+'0205'!B23+'0206'!B23)</f>
        <v>4530942</v>
      </c>
      <c r="C23" s="14">
        <f>SUM('0201'!C23+'0202'!C23+'0203'!C23+'0204'!C23+'0205'!C23+'0206'!C23)</f>
        <v>5671379</v>
      </c>
      <c r="D23" s="15">
        <f t="shared" si="0"/>
        <v>0.7989136328219292</v>
      </c>
      <c r="E23" s="14">
        <f>SUM('0201'!E23+'0202'!E23+'0203'!E23+'0204'!E23+'0205'!E23+'0206'!E23)</f>
        <v>48078</v>
      </c>
      <c r="F23" s="14">
        <f>SUM('0201'!F23+'0202'!F23+'0203'!F23+'0204'!F23+'0205'!F23+'0206'!F23)</f>
        <v>40425</v>
      </c>
      <c r="G23" s="15">
        <f>SUM(E23/F23)</f>
        <v>1.189313543599258</v>
      </c>
      <c r="H23" s="14">
        <f>SUM('0201'!H23+'0202'!H23+'0203'!H23+'0204'!H23+'0205'!H23+'0206'!H23)</f>
        <v>20914260</v>
      </c>
      <c r="I23" s="14">
        <f>SUM('0201'!I23+'0202'!I23+'0203'!I23+'0204'!I23+'0205'!I23+'0206'!I23)</f>
        <v>19970377</v>
      </c>
      <c r="J23" s="15">
        <f aca="true" t="shared" si="7" ref="J23:J31">SUM(H23/I23)</f>
        <v>1.047264155303628</v>
      </c>
      <c r="K23" s="14">
        <f t="shared" si="3"/>
        <v>25493280</v>
      </c>
      <c r="L23" s="14">
        <f t="shared" si="4"/>
        <v>25682181</v>
      </c>
      <c r="M23" s="15">
        <f t="shared" si="5"/>
        <v>0.9926446667438408</v>
      </c>
    </row>
    <row r="24" spans="1:13" ht="15.75">
      <c r="A24" s="13" t="s">
        <v>106</v>
      </c>
      <c r="B24" s="14">
        <f>SUM('0201'!B24+'0202'!B24+'0203'!B24+'0204'!B24+'0205'!B24+'0206'!B24)</f>
        <v>5376307</v>
      </c>
      <c r="C24" s="14">
        <f>SUM('0201'!C24+'0202'!C24+'0203'!C24+'0204'!C24+'0205'!C24+'0206'!C24)</f>
        <v>6952698</v>
      </c>
      <c r="D24" s="15">
        <f t="shared" si="0"/>
        <v>0.7732691683142285</v>
      </c>
      <c r="E24" s="14">
        <f>SUM('0201'!E24+'0202'!E24+'0203'!E24+'0204'!E24+'0205'!E24+'0206'!E24)</f>
        <v>17414</v>
      </c>
      <c r="F24" s="14">
        <f>SUM('0201'!F24+'0202'!F24+'0203'!F24+'0204'!F24+'0205'!F24+'0206'!F24)</f>
        <v>504</v>
      </c>
      <c r="G24" s="33">
        <f>SUM(E24/F24)</f>
        <v>34.551587301587304</v>
      </c>
      <c r="H24" s="14">
        <f>SUM('0201'!H24+'0202'!H24+'0203'!H24+'0204'!H24+'0205'!H24+'0206'!H24)</f>
        <v>18293950</v>
      </c>
      <c r="I24" s="14">
        <f>SUM('0201'!I24+'0202'!I24+'0203'!I24+'0204'!I24+'0205'!I24+'0206'!I24)</f>
        <v>19907456</v>
      </c>
      <c r="J24" s="15">
        <f t="shared" si="7"/>
        <v>0.9189496638847274</v>
      </c>
      <c r="K24" s="14">
        <f t="shared" si="3"/>
        <v>23687671</v>
      </c>
      <c r="L24" s="14">
        <f t="shared" si="4"/>
        <v>26860658</v>
      </c>
      <c r="M24" s="15">
        <f t="shared" si="5"/>
        <v>0.8818723279228677</v>
      </c>
    </row>
    <row r="25" spans="1:13" ht="15.75">
      <c r="A25" s="17" t="s">
        <v>109</v>
      </c>
      <c r="B25" s="14">
        <f>SUM('0201'!B25+'0202'!B25+'0203'!B25+'0204'!B25+'0205'!B25+'0206'!B25)</f>
        <v>7894616</v>
      </c>
      <c r="C25" s="14">
        <f>SUM('0201'!C25+'0202'!C25+'0203'!C25+'0204'!C25+'0205'!C25+'0206'!C25)</f>
        <v>8671553</v>
      </c>
      <c r="D25" s="15">
        <f t="shared" si="0"/>
        <v>0.9104039380258646</v>
      </c>
      <c r="E25" s="14">
        <f>SUM('0201'!E25+'0202'!E25+'0203'!E25+'0204'!E25+'0205'!E25+'0206'!E25)</f>
        <v>114072</v>
      </c>
      <c r="F25" s="14">
        <f>SUM('0201'!F25+'0202'!F25+'0203'!F25+'0204'!F25+'0205'!F25+'0206'!F25)</f>
        <v>91904</v>
      </c>
      <c r="G25" s="15">
        <f>SUM(E25/F25)</f>
        <v>1.241208217270195</v>
      </c>
      <c r="H25" s="14">
        <f>SUM('0201'!H25+'0202'!H25+'0203'!H25+'0204'!H25+'0205'!H25+'0206'!H25)</f>
        <v>15214210</v>
      </c>
      <c r="I25" s="14">
        <f>SUM('0201'!I25+'0202'!I25+'0203'!I25+'0204'!I25+'0205'!I25+'0206'!I25)</f>
        <v>14987977</v>
      </c>
      <c r="J25" s="15">
        <f t="shared" si="7"/>
        <v>1.015094298583458</v>
      </c>
      <c r="K25" s="14">
        <f t="shared" si="3"/>
        <v>23222898</v>
      </c>
      <c r="L25" s="14">
        <f t="shared" si="4"/>
        <v>23751434</v>
      </c>
      <c r="M25" s="15">
        <f t="shared" si="5"/>
        <v>0.9777471962324464</v>
      </c>
    </row>
    <row r="26" spans="1:13" ht="15.75">
      <c r="A26" s="24" t="s">
        <v>112</v>
      </c>
      <c r="B26" s="14">
        <f>SUM('0201'!B26+'0202'!B26+'0203'!B26+'0204'!B26+'0205'!B26+'0206'!B26)</f>
        <v>3584261</v>
      </c>
      <c r="C26" s="14">
        <f>SUM('0201'!C26+'0202'!C26+'0203'!C26+'0204'!C26+'0205'!C26+'0206'!C26)</f>
        <v>4099003</v>
      </c>
      <c r="D26" s="15">
        <f t="shared" si="0"/>
        <v>0.8744226339917293</v>
      </c>
      <c r="E26" s="14">
        <f>SUM('0201'!E26+'0202'!E26+'0203'!E26+'0204'!E26+'0205'!E26+'0206'!E26)</f>
        <v>0</v>
      </c>
      <c r="F26" s="14">
        <f>SUM('0201'!F26+'0202'!F26+'0203'!F26+'0204'!F26+'0205'!F26+'0206'!F26)</f>
        <v>0</v>
      </c>
      <c r="G26" s="16" t="s">
        <v>292</v>
      </c>
      <c r="H26" s="14">
        <f>SUM('0201'!H26+'0202'!H26+'0203'!H26+'0204'!H26+'0205'!H26+'0206'!H26)</f>
        <v>20599925</v>
      </c>
      <c r="I26" s="14">
        <f>SUM('0201'!I26+'0202'!I26+'0203'!I26+'0204'!I26+'0205'!I26+'0206'!I26)</f>
        <v>19319578</v>
      </c>
      <c r="J26" s="15">
        <f t="shared" si="7"/>
        <v>1.0662719962102691</v>
      </c>
      <c r="K26" s="14">
        <f t="shared" si="3"/>
        <v>24184186</v>
      </c>
      <c r="L26" s="14">
        <f t="shared" si="4"/>
        <v>23418581</v>
      </c>
      <c r="M26" s="15">
        <f t="shared" si="5"/>
        <v>1.032692202828173</v>
      </c>
    </row>
    <row r="27" spans="1:13" ht="15.75">
      <c r="A27" s="17" t="s">
        <v>256</v>
      </c>
      <c r="B27" s="14">
        <f>SUM('0201'!B27+'0202'!B27+'0203'!B27+'0204'!B27+'0205'!B27+'0206'!B27)</f>
        <v>20621324</v>
      </c>
      <c r="C27" s="14">
        <f>SUM('0201'!C27+'0202'!C27+'0203'!C27+'0204'!C27+'0205'!C27+'0206'!C27)</f>
        <v>22329908</v>
      </c>
      <c r="D27" s="19">
        <f t="shared" si="0"/>
        <v>0.9234845033844296</v>
      </c>
      <c r="E27" s="14">
        <f>SUM('0201'!E27+'0202'!E27+'0203'!E27+'0204'!E27+'0205'!E27+'0206'!E27)</f>
        <v>0</v>
      </c>
      <c r="F27" s="14">
        <f>SUM('0201'!F27+'0202'!F27+'0203'!F27+'0204'!F27+'0205'!F27+'0206'!F27)</f>
        <v>0</v>
      </c>
      <c r="G27" s="16" t="s">
        <v>292</v>
      </c>
      <c r="H27" s="14">
        <f>SUM('0201'!H27+'0202'!H27+'0203'!H27+'0204'!H27+'0205'!H27+'0206'!H27)</f>
        <v>1966291</v>
      </c>
      <c r="I27" s="14">
        <f>SUM('0201'!I27+'0202'!I27+'0203'!I27+'0204'!I27+'0205'!I27+'0206'!I27)</f>
        <v>1944869</v>
      </c>
      <c r="J27" s="19">
        <f t="shared" si="7"/>
        <v>1.0110146236070399</v>
      </c>
      <c r="K27" s="18">
        <f t="shared" si="3"/>
        <v>22587615</v>
      </c>
      <c r="L27" s="18">
        <f t="shared" si="4"/>
        <v>24274777</v>
      </c>
      <c r="M27" s="19">
        <f t="shared" si="5"/>
        <v>0.930497322385289</v>
      </c>
    </row>
    <row r="28" spans="1:13" ht="16.5" thickBot="1">
      <c r="A28" s="17" t="s">
        <v>257</v>
      </c>
      <c r="B28" s="18">
        <f>SUM('0201'!B28+'0202'!B28+'0203'!B28+'0204'!B28+'0205'!B28+'0206'!B28)</f>
        <v>811574</v>
      </c>
      <c r="C28" s="18">
        <f>SUM('0201'!C28+'0202'!C28+'0203'!C28+'0204'!C28+'0205'!C28+'0206'!C28)</f>
        <v>1106143</v>
      </c>
      <c r="D28" s="19">
        <f t="shared" si="0"/>
        <v>0.7336971802018365</v>
      </c>
      <c r="E28" s="18">
        <f>SUM('0201'!E28+'0202'!E28+'0203'!E28+'0204'!E28+'0205'!E28+'0206'!E28)</f>
        <v>250729</v>
      </c>
      <c r="F28" s="18">
        <f>SUM('0201'!F28+'0202'!F28+'0203'!F28+'0204'!F28+'0205'!F28+'0206'!F28)</f>
        <v>367115</v>
      </c>
      <c r="G28" s="19">
        <f>SUM(E28/F28)</f>
        <v>0.6829712760306715</v>
      </c>
      <c r="H28" s="18">
        <f>SUM('0201'!H28+'0202'!H28+'0203'!H28+'0204'!H28+'0205'!H28+'0206'!H28)</f>
        <v>20867625</v>
      </c>
      <c r="I28" s="18">
        <f>SUM('0201'!I28+'0202'!I28+'0203'!I28+'0204'!I28+'0205'!I28+'0206'!I28)</f>
        <v>19963913</v>
      </c>
      <c r="J28" s="19">
        <f t="shared" si="7"/>
        <v>1.045267278013083</v>
      </c>
      <c r="K28" s="18">
        <f t="shared" si="3"/>
        <v>21929928</v>
      </c>
      <c r="L28" s="18">
        <f t="shared" si="4"/>
        <v>21437171</v>
      </c>
      <c r="M28" s="19">
        <f t="shared" si="5"/>
        <v>1.0229861020374378</v>
      </c>
    </row>
    <row r="29" spans="1:13" ht="16.5" thickBot="1">
      <c r="A29" s="20" t="s">
        <v>21</v>
      </c>
      <c r="B29" s="21">
        <f>SUM(B4:B28)</f>
        <v>822346945</v>
      </c>
      <c r="C29" s="21">
        <f>SUM(C4:C28)</f>
        <v>994864268</v>
      </c>
      <c r="D29" s="22">
        <f t="shared" si="0"/>
        <v>0.8265921005014927</v>
      </c>
      <c r="E29" s="21">
        <f>SUM(E4:E28)</f>
        <v>16293297</v>
      </c>
      <c r="F29" s="21">
        <f>SUM(F4:F28)</f>
        <v>11572790</v>
      </c>
      <c r="G29" s="22">
        <f>SUM(E29/F29)</f>
        <v>1.4078970585312618</v>
      </c>
      <c r="H29" s="21">
        <f>SUM(H4:H28)</f>
        <v>1367292975</v>
      </c>
      <c r="I29" s="21">
        <f>SUM(I4:I28)</f>
        <v>1366451070</v>
      </c>
      <c r="J29" s="22">
        <f t="shared" si="7"/>
        <v>1.000616125244792</v>
      </c>
      <c r="K29" s="21">
        <f>SUM(K4:K28)</f>
        <v>2205933217</v>
      </c>
      <c r="L29" s="21">
        <f>SUM(L4:L28)</f>
        <v>2372888128</v>
      </c>
      <c r="M29" s="23">
        <f t="shared" si="5"/>
        <v>0.9296406311659038</v>
      </c>
    </row>
    <row r="30" spans="1:13" ht="15.75">
      <c r="A30" s="24" t="s">
        <v>258</v>
      </c>
      <c r="B30" s="25">
        <f>SUM('0201'!B29+'0202'!B29+'0203'!B29+'0204'!B29+'0205'!B29+'0206'!B29)</f>
        <v>2150088</v>
      </c>
      <c r="C30" s="25">
        <f>SUM('0201'!C29+'0202'!C29+'0203'!C29+'0204'!C29+'0205'!C29+'0206'!C29)</f>
        <v>2825824</v>
      </c>
      <c r="D30" s="26">
        <f t="shared" si="0"/>
        <v>0.760871165366279</v>
      </c>
      <c r="E30" s="25">
        <f>SUM('0201'!E29+'0202'!E29+'0203'!E29+'0204'!E29+'0205'!E29+'0206'!E29)</f>
        <v>0</v>
      </c>
      <c r="F30" s="25">
        <f>SUM('0201'!F29+'0202'!F29+'0203'!F29+'0204'!F29+'0205'!F29+'0206'!F29)</f>
        <v>0</v>
      </c>
      <c r="G30" s="27" t="s">
        <v>292</v>
      </c>
      <c r="H30" s="25">
        <f>SUM('0201'!H29+'0202'!H29+'0203'!H29+'0204'!H29+'0205'!H29+'0206'!H29)</f>
        <v>15286836</v>
      </c>
      <c r="I30" s="25">
        <f>SUM('0201'!I29+'0202'!I29+'0203'!I29+'0204'!I29+'0205'!I29+'0206'!I29)</f>
        <v>21865211</v>
      </c>
      <c r="J30" s="26">
        <f t="shared" si="7"/>
        <v>0.6991396515679634</v>
      </c>
      <c r="K30" s="25">
        <f aca="true" t="shared" si="8" ref="K30:K54">SUM(B30+E30+H30)</f>
        <v>17436924</v>
      </c>
      <c r="L30" s="25">
        <f aca="true" t="shared" si="9" ref="L30:L54">SUM(C30+F30+I30)</f>
        <v>24691035</v>
      </c>
      <c r="M30" s="26">
        <f t="shared" si="5"/>
        <v>0.7062046609224765</v>
      </c>
    </row>
    <row r="31" spans="1:13" ht="15.75">
      <c r="A31" s="24" t="s">
        <v>259</v>
      </c>
      <c r="B31" s="14">
        <f>SUM('0201'!B30+'0202'!B30+'0203'!B30+'0204'!B30+'0205'!B30+'0206'!B30)</f>
        <v>1077303</v>
      </c>
      <c r="C31" s="14">
        <f>SUM('0201'!C30+'0202'!C30+'0203'!C30+'0204'!C30+'0205'!C30+'0206'!C30)</f>
        <v>1397416</v>
      </c>
      <c r="D31" s="26">
        <f t="shared" si="0"/>
        <v>0.7709250502355777</v>
      </c>
      <c r="E31" s="14">
        <f>SUM('0201'!E30+'0202'!E30+'0203'!E30+'0204'!E30+'0205'!E30+'0206'!E30)</f>
        <v>6231</v>
      </c>
      <c r="F31" s="14">
        <f>SUM('0201'!F30+'0202'!F30+'0203'!F30+'0204'!F30+'0205'!F30+'0206'!F30)</f>
        <v>6740</v>
      </c>
      <c r="G31" s="15">
        <f>SUM(E31/F31)</f>
        <v>0.9244807121661721</v>
      </c>
      <c r="H31" s="14">
        <f>SUM('0201'!H30+'0202'!H30+'0203'!H30+'0204'!H30+'0205'!H30+'0206'!H30)</f>
        <v>18070530</v>
      </c>
      <c r="I31" s="14">
        <f>SUM('0201'!I30+'0202'!I30+'0203'!I30+'0204'!I30+'0205'!I30+'0206'!I30)</f>
        <v>17297447</v>
      </c>
      <c r="J31" s="26">
        <f t="shared" si="7"/>
        <v>1.044693474129448</v>
      </c>
      <c r="K31" s="25">
        <f t="shared" si="8"/>
        <v>19154064</v>
      </c>
      <c r="L31" s="25">
        <f t="shared" si="9"/>
        <v>18701603</v>
      </c>
      <c r="M31" s="26">
        <f t="shared" si="5"/>
        <v>1.0241937014704035</v>
      </c>
    </row>
    <row r="32" spans="1:13" ht="15.75">
      <c r="A32" s="13" t="s">
        <v>260</v>
      </c>
      <c r="B32" s="14">
        <f>SUM('0201'!B31+'0202'!B31+'0203'!B31+'0204'!B31+'0205'!B31+'0206'!B31)</f>
        <v>13946130</v>
      </c>
      <c r="C32" s="14">
        <f>SUM('0201'!C31+'0202'!C31+'0203'!C31+'0204'!C31+'0205'!C31+'0206'!C31)</f>
        <v>22287351</v>
      </c>
      <c r="D32" s="15">
        <f t="shared" si="0"/>
        <v>0.6257419286841223</v>
      </c>
      <c r="E32" s="14">
        <f>SUM('0201'!E31+'0202'!E31+'0203'!E31+'0204'!E31+'0205'!E31+'0206'!E31)</f>
        <v>0</v>
      </c>
      <c r="F32" s="14">
        <f>SUM('0201'!F31+'0202'!F31+'0203'!F31+'0204'!F31+'0205'!F31+'0206'!F31)</f>
        <v>0</v>
      </c>
      <c r="G32" s="16" t="s">
        <v>292</v>
      </c>
      <c r="H32" s="14">
        <f>SUM('0201'!H31+'0202'!H31+'0203'!H31+'0204'!H31+'0205'!H31+'0206'!H31)</f>
        <v>0</v>
      </c>
      <c r="I32" s="14">
        <f>SUM('0201'!I31+'0202'!I31+'0203'!I31+'0204'!I31+'0205'!I31+'0206'!I31)</f>
        <v>0</v>
      </c>
      <c r="J32" s="16" t="s">
        <v>292</v>
      </c>
      <c r="K32" s="14">
        <f t="shared" si="8"/>
        <v>13946130</v>
      </c>
      <c r="L32" s="14">
        <f t="shared" si="9"/>
        <v>22287351</v>
      </c>
      <c r="M32" s="15">
        <f t="shared" si="5"/>
        <v>0.6257419286841223</v>
      </c>
    </row>
    <row r="33" spans="1:13" ht="15.75">
      <c r="A33" s="13" t="s">
        <v>261</v>
      </c>
      <c r="B33" s="14">
        <f>SUM('0201'!B32+'0202'!B32+'0203'!B32+'0204'!B32+'0205'!B32+'0206'!B32)</f>
        <v>2951936</v>
      </c>
      <c r="C33" s="14">
        <f>SUM('0201'!C32+'0202'!C32+'0203'!C32+'0204'!C32+'0205'!C32+'0206'!C32)</f>
        <v>3643570</v>
      </c>
      <c r="D33" s="15">
        <f t="shared" si="0"/>
        <v>0.810176832063059</v>
      </c>
      <c r="E33" s="14">
        <f>SUM('0201'!E32+'0202'!E32+'0203'!E32+'0204'!E32+'0205'!E32+'0206'!E32)</f>
        <v>271494</v>
      </c>
      <c r="F33" s="14">
        <f>SUM('0201'!F32+'0202'!F32+'0203'!F32+'0204'!F32+'0205'!F32+'0206'!F32)</f>
        <v>437296</v>
      </c>
      <c r="G33" s="15">
        <f>SUM(E33/F33)</f>
        <v>0.620847206468845</v>
      </c>
      <c r="H33" s="14">
        <f>SUM('0201'!H32+'0202'!H32+'0203'!H32+'0204'!H32+'0205'!H32+'0206'!H32)</f>
        <v>12180677</v>
      </c>
      <c r="I33" s="14">
        <f>SUM('0201'!I32+'0202'!I32+'0203'!I32+'0204'!I32+'0205'!I32+'0206'!I32)</f>
        <v>12545703</v>
      </c>
      <c r="J33" s="15">
        <f>SUM(H33/I33)</f>
        <v>0.9709043008590272</v>
      </c>
      <c r="K33" s="14">
        <f t="shared" si="8"/>
        <v>15404107</v>
      </c>
      <c r="L33" s="14">
        <f t="shared" si="9"/>
        <v>16626569</v>
      </c>
      <c r="M33" s="15">
        <f t="shared" si="5"/>
        <v>0.9264753900819827</v>
      </c>
    </row>
    <row r="34" spans="1:13" ht="15.75">
      <c r="A34" s="13" t="s">
        <v>262</v>
      </c>
      <c r="B34" s="14">
        <f>SUM('0201'!B33+'0202'!B33+'0203'!B33+'0204'!B33+'0205'!B33+'0206'!B33)</f>
        <v>1625098</v>
      </c>
      <c r="C34" s="14">
        <f>SUM('0201'!C33+'0202'!C33+'0203'!C33+'0204'!C33+'0205'!C33+'0206'!C33)</f>
        <v>2200955</v>
      </c>
      <c r="D34" s="15">
        <f t="shared" si="0"/>
        <v>0.7383603935564335</v>
      </c>
      <c r="E34" s="14">
        <f>SUM('0201'!E33+'0202'!E33+'0203'!E33+'0204'!E33+'0205'!E33+'0206'!E33)</f>
        <v>0</v>
      </c>
      <c r="F34" s="14">
        <f>SUM('0201'!F33+'0202'!F33+'0203'!F33+'0204'!F33+'0205'!F33+'0206'!F33)</f>
        <v>0</v>
      </c>
      <c r="G34" s="16" t="s">
        <v>292</v>
      </c>
      <c r="H34" s="14">
        <f>SUM('0201'!H33+'0202'!H33+'0203'!H33+'0204'!H33+'0205'!H33+'0206'!H33)</f>
        <v>13515441</v>
      </c>
      <c r="I34" s="14">
        <f>SUM('0201'!I33+'0202'!I33+'0203'!I33+'0204'!I33+'0205'!I33+'0206'!I33)</f>
        <v>13526001</v>
      </c>
      <c r="J34" s="15">
        <f>SUM(H34/I34)</f>
        <v>0.999219281441721</v>
      </c>
      <c r="K34" s="14">
        <f t="shared" si="8"/>
        <v>15140539</v>
      </c>
      <c r="L34" s="14">
        <f t="shared" si="9"/>
        <v>15726956</v>
      </c>
      <c r="M34" s="15">
        <f t="shared" si="5"/>
        <v>0.9627126190217611</v>
      </c>
    </row>
    <row r="35" spans="1:13" ht="15.75">
      <c r="A35" s="13" t="s">
        <v>263</v>
      </c>
      <c r="B35" s="14">
        <f>SUM('0201'!B34+'0202'!B34+'0203'!B34+'0204'!B34+'0205'!B34+'0206'!B34)</f>
        <v>14706723</v>
      </c>
      <c r="C35" s="14">
        <f>SUM('0201'!C34+'0202'!C34+'0203'!C34+'0204'!C34+'0205'!C34+'0206'!C34)</f>
        <v>15673474</v>
      </c>
      <c r="D35" s="15">
        <f t="shared" si="0"/>
        <v>0.9383192902862505</v>
      </c>
      <c r="E35" s="14">
        <f>SUM('0201'!E34+'0202'!E34+'0203'!E34+'0204'!E34+'0205'!E34+'0206'!E34)</f>
        <v>189303</v>
      </c>
      <c r="F35" s="14">
        <f>SUM('0201'!F34+'0202'!F34+'0203'!F34+'0204'!F34+'0205'!F34+'0206'!F34)</f>
        <v>106928</v>
      </c>
      <c r="G35" s="15">
        <f>SUM(E35/F35)</f>
        <v>1.770378198413886</v>
      </c>
      <c r="H35" s="14">
        <f>SUM('0201'!H34+'0202'!H34+'0203'!H34+'0204'!H34+'0205'!H34+'0206'!H34)</f>
        <v>1467390</v>
      </c>
      <c r="I35" s="14">
        <f>SUM('0201'!I34+'0202'!I34+'0203'!I34+'0204'!I34+'0205'!I34+'0206'!I34)</f>
        <v>1305993</v>
      </c>
      <c r="J35" s="15">
        <f>SUM(H35/I35)</f>
        <v>1.1235818262425603</v>
      </c>
      <c r="K35" s="14">
        <f t="shared" si="8"/>
        <v>16363416</v>
      </c>
      <c r="L35" s="14">
        <f t="shared" si="9"/>
        <v>17086395</v>
      </c>
      <c r="M35" s="15">
        <f t="shared" si="5"/>
        <v>0.9576868613888418</v>
      </c>
    </row>
    <row r="36" spans="1:13" ht="15.75">
      <c r="A36" s="13" t="s">
        <v>264</v>
      </c>
      <c r="B36" s="14">
        <f>SUM('0201'!B35+'0202'!B35+'0203'!B35+'0204'!B35+'0205'!B35+'0206'!B35)</f>
        <v>13363423</v>
      </c>
      <c r="C36" s="14">
        <f>SUM('0201'!C35+'0202'!C35+'0203'!C35+'0204'!C35+'0205'!C35+'0206'!C35)</f>
        <v>17507962</v>
      </c>
      <c r="D36" s="15">
        <f aca="true" t="shared" si="10" ref="D36:D56">SUM(B36/C36)</f>
        <v>0.763276902245961</v>
      </c>
      <c r="E36" s="14">
        <f>SUM('0201'!E35+'0202'!E35+'0203'!E35+'0204'!E35+'0205'!E35+'0206'!E35)</f>
        <v>0</v>
      </c>
      <c r="F36" s="14">
        <f>SUM('0201'!F35+'0202'!F35+'0203'!F35+'0204'!F35+'0205'!F35+'0206'!F35)</f>
        <v>0</v>
      </c>
      <c r="G36" s="16" t="s">
        <v>292</v>
      </c>
      <c r="H36" s="14">
        <f>SUM('0201'!H35+'0202'!H35+'0203'!H35+'0204'!H35+'0205'!H35+'0206'!H35)</f>
        <v>878559</v>
      </c>
      <c r="I36" s="14">
        <f>SUM('0201'!I35+'0202'!I35+'0203'!I35+'0204'!I35+'0205'!I35+'0206'!I35)</f>
        <v>834815</v>
      </c>
      <c r="J36" s="15">
        <f>SUM(H36/I36)</f>
        <v>1.052399633451723</v>
      </c>
      <c r="K36" s="14">
        <f t="shared" si="8"/>
        <v>14241982</v>
      </c>
      <c r="L36" s="14">
        <f t="shared" si="9"/>
        <v>18342777</v>
      </c>
      <c r="M36" s="15">
        <f aca="true" t="shared" si="11" ref="M36:M56">SUM(K36/L36)</f>
        <v>0.7764354328682075</v>
      </c>
    </row>
    <row r="37" spans="1:13" ht="15.75">
      <c r="A37" s="13" t="s">
        <v>138</v>
      </c>
      <c r="B37" s="14">
        <f>SUM('0201'!B36+'0202'!B36+'0203'!B36+'0204'!B36+'0205'!B36+'0206'!B36)</f>
        <v>1227521</v>
      </c>
      <c r="C37" s="14">
        <f>SUM('0201'!C36+'0202'!C36+'0203'!C36+'0204'!C36+'0205'!C36+'0206'!C36)</f>
        <v>1436488</v>
      </c>
      <c r="D37" s="15">
        <f t="shared" si="10"/>
        <v>0.8545292407594076</v>
      </c>
      <c r="E37" s="14">
        <f>SUM('0201'!E36+'0202'!E36+'0203'!E36+'0204'!E36+'0205'!E36+'0206'!E36)</f>
        <v>7021</v>
      </c>
      <c r="F37" s="14">
        <f>SUM('0201'!F36+'0202'!F36+'0203'!F36+'0204'!F36+'0205'!F36+'0206'!F36)</f>
        <v>2904</v>
      </c>
      <c r="G37" s="15">
        <f>SUM(E37/F37)</f>
        <v>2.4176997245179064</v>
      </c>
      <c r="H37" s="14">
        <f>SUM('0201'!H36+'0202'!H36+'0203'!H36+'0204'!H36+'0205'!H36+'0206'!H36)</f>
        <v>14417985</v>
      </c>
      <c r="I37" s="14">
        <f>SUM('0201'!I36+'0202'!I36+'0203'!I36+'0204'!I36+'0205'!I36+'0206'!I36)</f>
        <v>15429811</v>
      </c>
      <c r="J37" s="15">
        <f>SUM(H37/I37)</f>
        <v>0.9344239537347541</v>
      </c>
      <c r="K37" s="14">
        <f t="shared" si="8"/>
        <v>15652527</v>
      </c>
      <c r="L37" s="14">
        <f t="shared" si="9"/>
        <v>16869203</v>
      </c>
      <c r="M37" s="15">
        <f t="shared" si="11"/>
        <v>0.9278759049849599</v>
      </c>
    </row>
    <row r="38" spans="1:13" ht="15.75">
      <c r="A38" s="13" t="s">
        <v>265</v>
      </c>
      <c r="B38" s="14">
        <f>SUM('0201'!B37+'0202'!B37+'0203'!B37+'0204'!B37+'0205'!B37+'0206'!B37)</f>
        <v>13428742</v>
      </c>
      <c r="C38" s="14">
        <f>SUM('0201'!C37+'0202'!C37+'0203'!C37+'0204'!C37+'0205'!C37+'0206'!C37)</f>
        <v>16047188</v>
      </c>
      <c r="D38" s="15">
        <f t="shared" si="10"/>
        <v>0.8368283589623303</v>
      </c>
      <c r="E38" s="14">
        <f>SUM('0201'!E37+'0202'!E37+'0203'!E37+'0204'!E37+'0205'!E37+'0206'!E37)</f>
        <v>0</v>
      </c>
      <c r="F38" s="14">
        <f>SUM('0201'!F37+'0202'!F37+'0203'!F37+'0204'!F37+'0205'!F37+'0206'!F37)</f>
        <v>0</v>
      </c>
      <c r="G38" s="16" t="s">
        <v>292</v>
      </c>
      <c r="H38" s="14">
        <f>SUM('0201'!H37+'0202'!H37+'0203'!H37+'0204'!H37+'0205'!H37+'0206'!H37)</f>
        <v>0</v>
      </c>
      <c r="I38" s="14">
        <f>SUM('0201'!I37+'0202'!I37+'0203'!I37+'0204'!I37+'0205'!I37+'0206'!I37)</f>
        <v>0</v>
      </c>
      <c r="J38" s="16" t="s">
        <v>292</v>
      </c>
      <c r="K38" s="14">
        <f t="shared" si="8"/>
        <v>13428742</v>
      </c>
      <c r="L38" s="14">
        <f t="shared" si="9"/>
        <v>16047188</v>
      </c>
      <c r="M38" s="15">
        <f t="shared" si="11"/>
        <v>0.8368283589623303</v>
      </c>
    </row>
    <row r="39" spans="1:13" ht="15.75">
      <c r="A39" s="13" t="s">
        <v>266</v>
      </c>
      <c r="B39" s="14">
        <f>SUM('0201'!B38+'0202'!B38+'0203'!B38+'0204'!B38+'0205'!B38+'0206'!B38)</f>
        <v>3555236</v>
      </c>
      <c r="C39" s="14">
        <f>SUM('0201'!C38+'0202'!C38+'0203'!C38+'0204'!C38+'0205'!C38+'0206'!C38)</f>
        <v>4718660</v>
      </c>
      <c r="D39" s="15">
        <f t="shared" si="10"/>
        <v>0.7534418669707078</v>
      </c>
      <c r="E39" s="14">
        <f>SUM('0201'!E38+'0202'!E38+'0203'!E38+'0204'!E38+'0205'!E38+'0206'!E38)</f>
        <v>0</v>
      </c>
      <c r="F39" s="14">
        <f>SUM('0201'!F38+'0202'!F38+'0203'!F38+'0204'!F38+'0205'!F38+'0206'!F38)</f>
        <v>0</v>
      </c>
      <c r="G39" s="16" t="s">
        <v>292</v>
      </c>
      <c r="H39" s="14">
        <f>SUM('0201'!H38+'0202'!H38+'0203'!H38+'0204'!H38+'0205'!H38+'0206'!H38)</f>
        <v>8553259</v>
      </c>
      <c r="I39" s="14">
        <f>SUM('0201'!I38+'0202'!I38+'0203'!I38+'0204'!I38+'0205'!I38+'0206'!I38)</f>
        <v>8758972</v>
      </c>
      <c r="J39" s="15">
        <f aca="true" t="shared" si="12" ref="J39:J44">SUM(H39/I39)</f>
        <v>0.9765140247051823</v>
      </c>
      <c r="K39" s="14">
        <f t="shared" si="8"/>
        <v>12108495</v>
      </c>
      <c r="L39" s="14">
        <f t="shared" si="9"/>
        <v>13477632</v>
      </c>
      <c r="M39" s="15">
        <f t="shared" si="11"/>
        <v>0.8984141279417631</v>
      </c>
    </row>
    <row r="40" spans="1:13" ht="15.75">
      <c r="A40" s="13" t="s">
        <v>267</v>
      </c>
      <c r="B40" s="14">
        <f>SUM('0201'!B39+'0202'!B39+'0203'!B39+'0204'!B39+'0205'!B39+'0206'!B39)</f>
        <v>2454128</v>
      </c>
      <c r="C40" s="14">
        <f>SUM('0201'!C39+'0202'!C39+'0203'!C39+'0204'!C39+'0205'!C39+'0206'!C39)</f>
        <v>2981411</v>
      </c>
      <c r="D40" s="15">
        <f t="shared" si="10"/>
        <v>0.823143135917859</v>
      </c>
      <c r="E40" s="14">
        <f>SUM('0201'!E39+'0202'!E39+'0203'!E39+'0204'!E39+'0205'!E39+'0206'!E39)</f>
        <v>6643</v>
      </c>
      <c r="F40" s="14">
        <f>SUM('0201'!F39+'0202'!F39+'0203'!F39+'0204'!F39+'0205'!F39+'0206'!F39)</f>
        <v>6750</v>
      </c>
      <c r="G40" s="15">
        <f>SUM(E40/F40)</f>
        <v>0.9841481481481481</v>
      </c>
      <c r="H40" s="14">
        <f>SUM('0201'!H39+'0202'!H39+'0203'!H39+'0204'!H39+'0205'!H39+'0206'!H39)</f>
        <v>9319752</v>
      </c>
      <c r="I40" s="14">
        <f>SUM('0201'!I39+'0202'!I39+'0203'!I39+'0204'!I39+'0205'!I39+'0206'!I39)</f>
        <v>9874563</v>
      </c>
      <c r="J40" s="15">
        <f t="shared" si="12"/>
        <v>0.943814121191996</v>
      </c>
      <c r="K40" s="14">
        <f t="shared" si="8"/>
        <v>11780523</v>
      </c>
      <c r="L40" s="14">
        <f t="shared" si="9"/>
        <v>12862724</v>
      </c>
      <c r="M40" s="15">
        <f t="shared" si="11"/>
        <v>0.9158653330352109</v>
      </c>
    </row>
    <row r="41" spans="1:13" ht="15.75">
      <c r="A41" s="13" t="s">
        <v>121</v>
      </c>
      <c r="B41" s="14">
        <f>SUM('0201'!B40+'0202'!B40+'0203'!B40+'0204'!B40+'0205'!B40+'0206'!B40)</f>
        <v>11640252</v>
      </c>
      <c r="C41" s="14">
        <f>SUM('0201'!C40+'0202'!C40+'0203'!C40+'0204'!C40+'0205'!C40+'0206'!C40)</f>
        <v>13186054</v>
      </c>
      <c r="D41" s="15">
        <f t="shared" si="10"/>
        <v>0.8827699325362993</v>
      </c>
      <c r="E41" s="14">
        <f>SUM('0201'!E40+'0202'!E40+'0203'!E40+'0204'!E40+'0205'!E40+'0206'!E40)</f>
        <v>0</v>
      </c>
      <c r="F41" s="14">
        <f>SUM('0201'!F40+'0202'!F40+'0203'!F40+'0204'!F40+'0205'!F40+'0206'!F40)</f>
        <v>0</v>
      </c>
      <c r="G41" s="16" t="s">
        <v>292</v>
      </c>
      <c r="H41" s="14">
        <f>SUM('0201'!H40+'0202'!H40+'0203'!H40+'0204'!H40+'0205'!H40+'0206'!H40)</f>
        <v>808134</v>
      </c>
      <c r="I41" s="14">
        <f>SUM('0201'!I40+'0202'!I40+'0203'!I40+'0204'!I40+'0205'!I40+'0206'!I40)</f>
        <v>611833</v>
      </c>
      <c r="J41" s="15">
        <f t="shared" si="12"/>
        <v>1.3208408176741038</v>
      </c>
      <c r="K41" s="14">
        <f t="shared" si="8"/>
        <v>12448386</v>
      </c>
      <c r="L41" s="14">
        <f t="shared" si="9"/>
        <v>13797887</v>
      </c>
      <c r="M41" s="15">
        <f t="shared" si="11"/>
        <v>0.9021950969739062</v>
      </c>
    </row>
    <row r="42" spans="1:13" ht="15.75">
      <c r="A42" s="13" t="s">
        <v>268</v>
      </c>
      <c r="B42" s="14">
        <f>SUM('0201'!B41+'0202'!B41+'0203'!B41+'0204'!B41+'0205'!B41+'0206'!B41)</f>
        <v>11193131</v>
      </c>
      <c r="C42" s="14">
        <f>SUM('0201'!C41+'0202'!C41+'0203'!C41+'0204'!C41+'0205'!C41+'0206'!C41)</f>
        <v>12453978</v>
      </c>
      <c r="D42" s="15">
        <f t="shared" si="10"/>
        <v>0.8987594967648088</v>
      </c>
      <c r="E42" s="14">
        <f>SUM('0201'!E41+'0202'!E41+'0203'!E41+'0204'!E41+'0205'!E41+'0206'!E41)</f>
        <v>0</v>
      </c>
      <c r="F42" s="14">
        <f>SUM('0201'!F41+'0202'!F41+'0203'!F41+'0204'!F41+'0205'!F41+'0206'!F41)</f>
        <v>0</v>
      </c>
      <c r="G42" s="16" t="s">
        <v>292</v>
      </c>
      <c r="H42" s="14">
        <f>SUM('0201'!H41+'0202'!H41+'0203'!H41+'0204'!H41+'0205'!H41+'0206'!H41)</f>
        <v>1176141</v>
      </c>
      <c r="I42" s="14">
        <f>SUM('0201'!I41+'0202'!I41+'0203'!I41+'0204'!I41+'0205'!I41+'0206'!I41)</f>
        <v>1686571</v>
      </c>
      <c r="J42" s="15">
        <f t="shared" si="12"/>
        <v>0.6973563520302436</v>
      </c>
      <c r="K42" s="14">
        <f t="shared" si="8"/>
        <v>12369272</v>
      </c>
      <c r="L42" s="14">
        <f t="shared" si="9"/>
        <v>14140549</v>
      </c>
      <c r="M42" s="15">
        <f t="shared" si="11"/>
        <v>0.8747377488667519</v>
      </c>
    </row>
    <row r="43" spans="1:13" ht="15.75">
      <c r="A43" s="13" t="s">
        <v>269</v>
      </c>
      <c r="B43" s="14">
        <f>SUM('0201'!B42+'0202'!B42+'0203'!B42+'0204'!B42+'0205'!B42+'0206'!B42)</f>
        <v>1162493</v>
      </c>
      <c r="C43" s="14">
        <f>SUM('0201'!C42+'0202'!C42+'0203'!C42+'0204'!C42+'0205'!C42+'0206'!C42)</f>
        <v>1238180</v>
      </c>
      <c r="D43" s="15">
        <f t="shared" si="10"/>
        <v>0.9388723771987918</v>
      </c>
      <c r="E43" s="14">
        <f>SUM('0201'!E42+'0202'!E42+'0203'!E42+'0204'!E42+'0205'!E42+'0206'!E42)</f>
        <v>75429</v>
      </c>
      <c r="F43" s="14">
        <f>SUM('0201'!F42+'0202'!F42+'0203'!F42+'0204'!F42+'0205'!F42+'0206'!F42)</f>
        <v>62670</v>
      </c>
      <c r="G43" s="15">
        <f>SUM(E43/F43)</f>
        <v>1.2035902345619913</v>
      </c>
      <c r="H43" s="14">
        <f>SUM('0201'!H42+'0202'!H42+'0203'!H42+'0204'!H42+'0205'!H42+'0206'!H42)</f>
        <v>8869786</v>
      </c>
      <c r="I43" s="14">
        <f>SUM('0201'!I42+'0202'!I42+'0203'!I42+'0204'!I42+'0205'!I42+'0206'!I42)</f>
        <v>7318574</v>
      </c>
      <c r="J43" s="15">
        <f t="shared" si="12"/>
        <v>1.211955498434531</v>
      </c>
      <c r="K43" s="14">
        <f t="shared" si="8"/>
        <v>10107708</v>
      </c>
      <c r="L43" s="14">
        <f t="shared" si="9"/>
        <v>8619424</v>
      </c>
      <c r="M43" s="15">
        <f t="shared" si="11"/>
        <v>1.1726662941746455</v>
      </c>
    </row>
    <row r="44" spans="1:13" ht="15.75">
      <c r="A44" s="13" t="s">
        <v>270</v>
      </c>
      <c r="B44" s="14">
        <f>SUM('0201'!B43+'0202'!B43+'0203'!B43+'0204'!B43+'0205'!B43+'0206'!B43)</f>
        <v>2103743</v>
      </c>
      <c r="C44" s="14">
        <f>SUM('0201'!C43+'0202'!C43+'0203'!C43+'0204'!C43+'0205'!C43+'0206'!C43)</f>
        <v>3013718</v>
      </c>
      <c r="D44" s="15">
        <f t="shared" si="10"/>
        <v>0.6980556906784244</v>
      </c>
      <c r="E44" s="14">
        <f>SUM('0201'!E43+'0202'!E43+'0203'!E43+'0204'!E43+'0205'!E43+'0206'!E43)</f>
        <v>0</v>
      </c>
      <c r="F44" s="14">
        <f>SUM('0201'!F43+'0202'!F43+'0203'!F43+'0204'!F43+'0205'!F43+'0206'!F43)</f>
        <v>0</v>
      </c>
      <c r="G44" s="16" t="s">
        <v>292</v>
      </c>
      <c r="H44" s="14">
        <f>SUM('0201'!H43+'0202'!H43+'0203'!H43+'0204'!H43+'0205'!H43+'0206'!H43)</f>
        <v>7660294</v>
      </c>
      <c r="I44" s="14">
        <f>SUM('0201'!I43+'0202'!I43+'0203'!I43+'0204'!I43+'0205'!I43+'0206'!I43)</f>
        <v>7936824</v>
      </c>
      <c r="J44" s="15">
        <f t="shared" si="12"/>
        <v>0.9651586075236139</v>
      </c>
      <c r="K44" s="14">
        <f t="shared" si="8"/>
        <v>9764037</v>
      </c>
      <c r="L44" s="14">
        <f t="shared" si="9"/>
        <v>10950542</v>
      </c>
      <c r="M44" s="15">
        <f t="shared" si="11"/>
        <v>0.8916487421353207</v>
      </c>
    </row>
    <row r="45" spans="1:13" ht="15.75">
      <c r="A45" s="13" t="s">
        <v>125</v>
      </c>
      <c r="B45" s="14">
        <f>SUM('0201'!B44+'0202'!B44+'0203'!B44+'0204'!B44+'0205'!B44+'0206'!B44)</f>
        <v>10853194</v>
      </c>
      <c r="C45" s="14">
        <f>SUM('0201'!C44+'0202'!C44+'0203'!C44+'0204'!C44+'0205'!C44+'0206'!C44)</f>
        <v>8893127</v>
      </c>
      <c r="D45" s="15">
        <f t="shared" si="10"/>
        <v>1.2204024523657426</v>
      </c>
      <c r="E45" s="14">
        <f>SUM('0201'!E44+'0202'!E44+'0203'!E44+'0204'!E44+'0205'!E44+'0206'!E44)</f>
        <v>0</v>
      </c>
      <c r="F45" s="14">
        <f>SUM('0201'!F44+'0202'!F44+'0203'!F44+'0204'!F44+'0205'!F44+'0206'!F44)</f>
        <v>0</v>
      </c>
      <c r="G45" s="16" t="s">
        <v>292</v>
      </c>
      <c r="H45" s="14">
        <f>SUM('0201'!H44+'0202'!H44+'0203'!H44+'0204'!H44+'0205'!H44+'0206'!H44)</f>
        <v>0</v>
      </c>
      <c r="I45" s="14">
        <f>SUM('0201'!I44+'0202'!I44+'0203'!I44+'0204'!I44+'0205'!I44+'0206'!I44)</f>
        <v>0</v>
      </c>
      <c r="J45" s="16" t="s">
        <v>292</v>
      </c>
      <c r="K45" s="14">
        <f t="shared" si="8"/>
        <v>10853194</v>
      </c>
      <c r="L45" s="14">
        <f t="shared" si="9"/>
        <v>8893127</v>
      </c>
      <c r="M45" s="15">
        <f t="shared" si="11"/>
        <v>1.2204024523657426</v>
      </c>
    </row>
    <row r="46" spans="1:13" ht="15.75">
      <c r="A46" s="13" t="s">
        <v>124</v>
      </c>
      <c r="B46" s="14">
        <f>SUM('0201'!B45+'0202'!B45+'0203'!B45+'0204'!B45+'0205'!B45+'0206'!B45)</f>
        <v>10343925</v>
      </c>
      <c r="C46" s="14">
        <f>SUM('0201'!C45+'0202'!C45+'0203'!C45+'0204'!C45+'0205'!C45+'0206'!C45)</f>
        <v>9302987</v>
      </c>
      <c r="D46" s="15">
        <f t="shared" si="10"/>
        <v>1.1118928791365612</v>
      </c>
      <c r="E46" s="14">
        <f>SUM('0201'!E45+'0202'!E45+'0203'!E45+'0204'!E45+'0205'!E45+'0206'!E45)</f>
        <v>0</v>
      </c>
      <c r="F46" s="14">
        <f>SUM('0201'!F45+'0202'!F45+'0203'!F45+'0204'!F45+'0205'!F45+'0206'!F45)</f>
        <v>29035</v>
      </c>
      <c r="G46" s="16" t="s">
        <v>292</v>
      </c>
      <c r="H46" s="14">
        <f>SUM('0201'!H45+'0202'!H45+'0203'!H45+'0204'!H45+'0205'!H45+'0206'!H45)</f>
        <v>243368</v>
      </c>
      <c r="I46" s="14">
        <f>SUM('0201'!I45+'0202'!I45+'0203'!I45+'0204'!I45+'0205'!I45+'0206'!I45)</f>
        <v>426133</v>
      </c>
      <c r="J46" s="15">
        <f aca="true" t="shared" si="13" ref="J46:J56">SUM(H46/I46)</f>
        <v>0.5711080812797882</v>
      </c>
      <c r="K46" s="14">
        <f t="shared" si="8"/>
        <v>10587293</v>
      </c>
      <c r="L46" s="14">
        <f t="shared" si="9"/>
        <v>9758155</v>
      </c>
      <c r="M46" s="15">
        <f t="shared" si="11"/>
        <v>1.0849687261577623</v>
      </c>
    </row>
    <row r="47" spans="1:13" ht="15.75">
      <c r="A47" s="34" t="s">
        <v>271</v>
      </c>
      <c r="B47" s="14">
        <f>SUM('0201'!B46+'0202'!B46+'0203'!B46+'0204'!B46+'0205'!B46+'0206'!B46)</f>
        <v>0</v>
      </c>
      <c r="C47" s="14">
        <f>SUM('0201'!C46+'0202'!C46+'0203'!C46+'0204'!C46+'0205'!C46+'0206'!C46)</f>
        <v>8076187</v>
      </c>
      <c r="D47" s="16" t="s">
        <v>148</v>
      </c>
      <c r="E47" s="14">
        <f>SUM('0201'!E46+'0202'!E46+'0203'!E46+'0204'!E46+'0205'!E46+'0206'!E46)</f>
        <v>0</v>
      </c>
      <c r="F47" s="14">
        <f>SUM('0201'!F46+'0202'!F46+'0203'!F46+'0204'!F46+'0205'!F46+'0206'!F46)</f>
        <v>4373</v>
      </c>
      <c r="G47" s="16" t="s">
        <v>292</v>
      </c>
      <c r="H47" s="14">
        <f>SUM('0201'!H46+'0202'!H46+'0203'!H46+'0204'!H46+'0205'!H46+'0206'!H46)</f>
        <v>10057588</v>
      </c>
      <c r="I47" s="14">
        <f>SUM('0201'!I46+'0202'!I46+'0203'!I46+'0204'!I46+'0205'!I46+'0206'!I46)</f>
        <v>57584411</v>
      </c>
      <c r="J47" s="15">
        <f t="shared" si="13"/>
        <v>0.1746581726780187</v>
      </c>
      <c r="K47" s="14">
        <f t="shared" si="8"/>
        <v>10057588</v>
      </c>
      <c r="L47" s="14">
        <f t="shared" si="9"/>
        <v>65664971</v>
      </c>
      <c r="M47" s="15">
        <f t="shared" si="11"/>
        <v>0.15316519366162515</v>
      </c>
    </row>
    <row r="48" spans="1:13" ht="15.75">
      <c r="A48" s="13" t="s">
        <v>126</v>
      </c>
      <c r="B48" s="14">
        <f>SUM('0201'!B47+'0202'!B47+'0203'!B47+'0204'!B47+'0205'!B47+'0206'!B47)</f>
        <v>6693446</v>
      </c>
      <c r="C48" s="14">
        <f>SUM('0201'!C47+'0202'!C47+'0203'!C47+'0204'!C47+'0205'!C47+'0206'!C47)</f>
        <v>8731512</v>
      </c>
      <c r="D48" s="15">
        <f t="shared" si="10"/>
        <v>0.7665849855099552</v>
      </c>
      <c r="E48" s="14">
        <f>SUM('0201'!E47+'0202'!E47+'0203'!E47+'0204'!E47+'0205'!E47+'0206'!E47)</f>
        <v>0</v>
      </c>
      <c r="F48" s="14">
        <f>SUM('0201'!F47+'0202'!F47+'0203'!F47+'0204'!F47+'0205'!F47+'0206'!F47)</f>
        <v>0</v>
      </c>
      <c r="G48" s="16" t="s">
        <v>292</v>
      </c>
      <c r="H48" s="14">
        <f>SUM('0201'!H47+'0202'!H47+'0203'!H47+'0204'!H47+'0205'!H47+'0206'!H47)</f>
        <v>302</v>
      </c>
      <c r="I48" s="14">
        <f>SUM('0201'!I47+'0202'!I47+'0203'!I47+'0204'!I47+'0205'!I47+'0206'!I47)</f>
        <v>739</v>
      </c>
      <c r="J48" s="15">
        <f t="shared" si="13"/>
        <v>0.40866035182679294</v>
      </c>
      <c r="K48" s="14">
        <f t="shared" si="8"/>
        <v>6693748</v>
      </c>
      <c r="L48" s="14">
        <f t="shared" si="9"/>
        <v>8732251</v>
      </c>
      <c r="M48" s="15">
        <f t="shared" si="11"/>
        <v>0.7665546947745776</v>
      </c>
    </row>
    <row r="49" spans="1:13" ht="15.75">
      <c r="A49" s="13" t="s">
        <v>272</v>
      </c>
      <c r="B49" s="14">
        <f>SUM('0201'!B48+'0202'!B48+'0203'!B48+'0204'!B48+'0205'!B48+'0206'!B48)</f>
        <v>3519005</v>
      </c>
      <c r="C49" s="14">
        <f>SUM('0201'!C48+'0202'!C48+'0203'!C48+'0204'!C48+'0205'!C48+'0206'!C48)</f>
        <v>2186707</v>
      </c>
      <c r="D49" s="15">
        <f t="shared" si="10"/>
        <v>1.6092713838662427</v>
      </c>
      <c r="E49" s="14">
        <f>SUM('0201'!E48+'0202'!E48+'0203'!E48+'0204'!E48+'0205'!E48+'0206'!E48)</f>
        <v>251840</v>
      </c>
      <c r="F49" s="14">
        <f>SUM('0201'!F48+'0202'!F48+'0203'!F48+'0204'!F48+'0205'!F48+'0206'!F48)</f>
        <v>0</v>
      </c>
      <c r="G49" s="16" t="s">
        <v>292</v>
      </c>
      <c r="H49" s="14">
        <f>SUM('0201'!H48+'0202'!H48+'0203'!H48+'0204'!H48+'0205'!H48+'0206'!H48)</f>
        <v>5713639</v>
      </c>
      <c r="I49" s="14">
        <f>SUM('0201'!I48+'0202'!I48+'0203'!I48+'0204'!I48+'0205'!I48+'0206'!I48)</f>
        <v>6104753</v>
      </c>
      <c r="J49" s="15">
        <f t="shared" si="13"/>
        <v>0.9359328706665118</v>
      </c>
      <c r="K49" s="14">
        <f t="shared" si="8"/>
        <v>9484484</v>
      </c>
      <c r="L49" s="14">
        <f t="shared" si="9"/>
        <v>8291460</v>
      </c>
      <c r="M49" s="15">
        <f t="shared" si="11"/>
        <v>1.1438858777585612</v>
      </c>
    </row>
    <row r="50" spans="1:13" ht="15.75">
      <c r="A50" s="13" t="s">
        <v>273</v>
      </c>
      <c r="B50" s="14">
        <f>SUM('0201'!B49+'0202'!B49+'0203'!B49+'0204'!B49+'0205'!B49+'0206'!B49)</f>
        <v>6463236</v>
      </c>
      <c r="C50" s="14">
        <f>SUM('0201'!C49+'0202'!C49+'0203'!C49+'0204'!C49+'0205'!C49+'0206'!C49)</f>
        <v>7003069</v>
      </c>
      <c r="D50" s="15">
        <f t="shared" si="10"/>
        <v>0.922914796355712</v>
      </c>
      <c r="E50" s="14">
        <f>SUM('0201'!E49+'0202'!E49+'0203'!E49+'0204'!E49+'0205'!E49+'0206'!E49)</f>
        <v>0</v>
      </c>
      <c r="F50" s="14">
        <f>SUM('0201'!F49+'0202'!F49+'0203'!F49+'0204'!F49+'0205'!F49+'0206'!F49)</f>
        <v>0</v>
      </c>
      <c r="G50" s="16" t="s">
        <v>292</v>
      </c>
      <c r="H50" s="14">
        <f>SUM('0201'!H49+'0202'!H49+'0203'!H49+'0204'!H49+'0205'!H49+'0206'!H49)</f>
        <v>1569749</v>
      </c>
      <c r="I50" s="14">
        <f>SUM('0201'!I49+'0202'!I49+'0203'!I49+'0204'!I49+'0205'!I49+'0206'!I49)</f>
        <v>1800899</v>
      </c>
      <c r="J50" s="15">
        <f t="shared" si="13"/>
        <v>0.871647438307201</v>
      </c>
      <c r="K50" s="14">
        <f t="shared" si="8"/>
        <v>8032985</v>
      </c>
      <c r="L50" s="14">
        <f t="shared" si="9"/>
        <v>8803968</v>
      </c>
      <c r="M50" s="15">
        <f t="shared" si="11"/>
        <v>0.9124277825634987</v>
      </c>
    </row>
    <row r="51" spans="1:13" ht="15.75">
      <c r="A51" s="13" t="s">
        <v>129</v>
      </c>
      <c r="B51" s="14">
        <f>SUM('0201'!B50+'0202'!B50+'0203'!B50+'0204'!B50+'0205'!B50+'0206'!B50)</f>
        <v>1937193</v>
      </c>
      <c r="C51" s="14">
        <f>SUM('0201'!C50+'0202'!C50+'0203'!C50+'0204'!C50+'0205'!C50+'0206'!C50)</f>
        <v>1977504</v>
      </c>
      <c r="D51" s="15">
        <f t="shared" si="10"/>
        <v>0.9796152119034904</v>
      </c>
      <c r="E51" s="14">
        <f>SUM('0201'!E50+'0202'!E50+'0203'!E50+'0204'!E50+'0205'!E50+'0206'!E50)</f>
        <v>0</v>
      </c>
      <c r="F51" s="14">
        <f>SUM('0201'!F50+'0202'!F50+'0203'!F50+'0204'!F50+'0205'!F50+'0206'!F50)</f>
        <v>0</v>
      </c>
      <c r="G51" s="16" t="s">
        <v>292</v>
      </c>
      <c r="H51" s="14">
        <f>SUM('0201'!H50+'0202'!H50+'0203'!H50+'0204'!H50+'0205'!H50+'0206'!H50)</f>
        <v>5765552</v>
      </c>
      <c r="I51" s="14">
        <f>SUM('0201'!I50+'0202'!I50+'0203'!I50+'0204'!I50+'0205'!I50+'0206'!I50)</f>
        <v>6221857</v>
      </c>
      <c r="J51" s="15">
        <f t="shared" si="13"/>
        <v>0.926660963117603</v>
      </c>
      <c r="K51" s="14">
        <f t="shared" si="8"/>
        <v>7702745</v>
      </c>
      <c r="L51" s="14">
        <f t="shared" si="9"/>
        <v>8199361</v>
      </c>
      <c r="M51" s="15">
        <f t="shared" si="11"/>
        <v>0.9394323533260701</v>
      </c>
    </row>
    <row r="52" spans="1:13" ht="15.75">
      <c r="A52" s="13" t="s">
        <v>130</v>
      </c>
      <c r="B52" s="14">
        <f>SUM('0201'!B51+'0202'!B51+'0203'!B51+'0204'!B51+'0205'!B51+'0206'!B51)</f>
        <v>4120029</v>
      </c>
      <c r="C52" s="14">
        <f>SUM('0201'!C51+'0202'!C51+'0203'!C51+'0204'!C51+'0205'!C51+'0206'!C51)</f>
        <v>4645919</v>
      </c>
      <c r="D52" s="15">
        <f t="shared" si="10"/>
        <v>0.886806033424173</v>
      </c>
      <c r="E52" s="14">
        <f>SUM('0201'!E51+'0202'!E51+'0203'!E51+'0204'!E51+'0205'!E51+'0206'!E51)</f>
        <v>0</v>
      </c>
      <c r="F52" s="14">
        <f>SUM('0201'!F51+'0202'!F51+'0203'!F51+'0204'!F51+'0205'!F51+'0206'!F51)</f>
        <v>0</v>
      </c>
      <c r="G52" s="16" t="s">
        <v>292</v>
      </c>
      <c r="H52" s="14">
        <f>SUM('0201'!H51+'0202'!H51+'0203'!H51+'0204'!H51+'0205'!H51+'0206'!H51)</f>
        <v>3420426</v>
      </c>
      <c r="I52" s="14">
        <f>SUM('0201'!I51+'0202'!I51+'0203'!I51+'0204'!I51+'0205'!I51+'0206'!I51)</f>
        <v>3717652</v>
      </c>
      <c r="J52" s="15">
        <f t="shared" si="13"/>
        <v>0.9200500746169894</v>
      </c>
      <c r="K52" s="14">
        <f t="shared" si="8"/>
        <v>7540455</v>
      </c>
      <c r="L52" s="14">
        <f t="shared" si="9"/>
        <v>8363571</v>
      </c>
      <c r="M52" s="15">
        <f t="shared" si="11"/>
        <v>0.9015831873729535</v>
      </c>
    </row>
    <row r="53" spans="1:13" ht="15.75">
      <c r="A53" s="13" t="s">
        <v>132</v>
      </c>
      <c r="B53" s="14">
        <f>SUM('0201'!B52+'0202'!B52+'0203'!B52+'0204'!B52+'0205'!B52+'0206'!B52)</f>
        <v>4840499</v>
      </c>
      <c r="C53" s="14">
        <f>SUM('0201'!C52+'0202'!C52+'0203'!C52+'0204'!C52+'0205'!C52+'0206'!C52)</f>
        <v>5162833</v>
      </c>
      <c r="D53" s="15">
        <f t="shared" si="10"/>
        <v>0.9375664484983341</v>
      </c>
      <c r="E53" s="14">
        <f>SUM('0201'!E52+'0202'!E52+'0203'!E52+'0204'!E52+'0205'!E52+'0206'!E52)</f>
        <v>57524</v>
      </c>
      <c r="F53" s="14">
        <f>SUM('0201'!F52+'0202'!F52+'0203'!F52+'0204'!F52+'0205'!F52+'0206'!F52)</f>
        <v>85125</v>
      </c>
      <c r="G53" s="15">
        <f>SUM(E53/F53)</f>
        <v>0.6757591776798825</v>
      </c>
      <c r="H53" s="14">
        <f>SUM('0201'!H52+'0202'!H52+'0203'!H52+'0204'!H52+'0205'!H52+'0206'!H52)</f>
        <v>1993772</v>
      </c>
      <c r="I53" s="14">
        <f>SUM('0201'!I52+'0202'!I52+'0203'!I52+'0204'!I52+'0205'!I52+'0206'!I52)</f>
        <v>2277286</v>
      </c>
      <c r="J53" s="15">
        <f t="shared" si="13"/>
        <v>0.8755035599393313</v>
      </c>
      <c r="K53" s="14">
        <f t="shared" si="8"/>
        <v>6891795</v>
      </c>
      <c r="L53" s="14">
        <f t="shared" si="9"/>
        <v>7525244</v>
      </c>
      <c r="M53" s="15">
        <f t="shared" si="11"/>
        <v>0.9158234603422826</v>
      </c>
    </row>
    <row r="54" spans="1:13" ht="16.5" thickBot="1">
      <c r="A54" s="17" t="s">
        <v>133</v>
      </c>
      <c r="B54" s="18">
        <f>SUM('0201'!B53+'0202'!B53+'0203'!B53+'0204'!B53+'0205'!B53+'0206'!B53)</f>
        <v>655846</v>
      </c>
      <c r="C54" s="18">
        <f>SUM('0201'!C53+'0202'!C53+'0203'!C53+'0204'!C53+'0205'!C53+'0206'!C53)</f>
        <v>839733</v>
      </c>
      <c r="D54" s="19">
        <f t="shared" si="10"/>
        <v>0.7810172995464034</v>
      </c>
      <c r="E54" s="18">
        <f>SUM('0201'!E53+'0202'!E53+'0203'!E53+'0204'!E53+'0205'!E53+'0206'!E53)</f>
        <v>0</v>
      </c>
      <c r="F54" s="18">
        <f>SUM('0201'!F53+'0202'!F53+'0203'!F53+'0204'!F53+'0205'!F53+'0206'!F53)</f>
        <v>0</v>
      </c>
      <c r="G54" s="28" t="s">
        <v>292</v>
      </c>
      <c r="H54" s="18">
        <f>SUM('0201'!H53+'0202'!H53+'0203'!H53+'0204'!H53+'0205'!H53+'0206'!H53)</f>
        <v>4080814</v>
      </c>
      <c r="I54" s="18">
        <f>SUM('0201'!I53+'0202'!I53+'0203'!I53+'0204'!I53+'0205'!I53+'0206'!I53)</f>
        <v>4888712</v>
      </c>
      <c r="J54" s="19">
        <f t="shared" si="13"/>
        <v>0.834742157034409</v>
      </c>
      <c r="K54" s="18">
        <f t="shared" si="8"/>
        <v>4736660</v>
      </c>
      <c r="L54" s="18">
        <f t="shared" si="9"/>
        <v>5728445</v>
      </c>
      <c r="M54" s="19">
        <f t="shared" si="11"/>
        <v>0.826866627854505</v>
      </c>
    </row>
    <row r="55" spans="1:13" ht="16.5" thickBot="1">
      <c r="A55" s="20" t="s">
        <v>21</v>
      </c>
      <c r="B55" s="21">
        <f>SUM(B30:B54)</f>
        <v>146012320</v>
      </c>
      <c r="C55" s="21">
        <f>SUM(C30:C54)</f>
        <v>177431807</v>
      </c>
      <c r="D55" s="237">
        <f t="shared" si="10"/>
        <v>0.8229207742893584</v>
      </c>
      <c r="E55" s="21">
        <f>SUM(E30:E54)</f>
        <v>865485</v>
      </c>
      <c r="F55" s="21">
        <f>SUM(F30:F54)</f>
        <v>741821</v>
      </c>
      <c r="G55" s="237">
        <f>SUM(E55/F55)</f>
        <v>1.1667032882595667</v>
      </c>
      <c r="H55" s="21">
        <f>SUM(H30:H54)</f>
        <v>145049994</v>
      </c>
      <c r="I55" s="21">
        <f>SUM(I30:I54)</f>
        <v>202014760</v>
      </c>
      <c r="J55" s="237">
        <f t="shared" si="13"/>
        <v>0.7180168122368881</v>
      </c>
      <c r="K55" s="21">
        <f>SUM(K30:K54)</f>
        <v>291927799</v>
      </c>
      <c r="L55" s="21">
        <f>SUM(L30:L54)</f>
        <v>380188388</v>
      </c>
      <c r="M55" s="238">
        <f t="shared" si="11"/>
        <v>0.7678503821110917</v>
      </c>
    </row>
    <row r="56" spans="1:13" ht="16.5" thickBot="1">
      <c r="A56" s="20" t="s">
        <v>134</v>
      </c>
      <c r="B56" s="21">
        <f>SUM(B29+B55)</f>
        <v>968359265</v>
      </c>
      <c r="C56" s="21">
        <f>SUM(C29+C55)</f>
        <v>1172296075</v>
      </c>
      <c r="D56" s="22">
        <f t="shared" si="10"/>
        <v>0.8260364302593097</v>
      </c>
      <c r="E56" s="21">
        <f>SUM(E29+E55)</f>
        <v>17158782</v>
      </c>
      <c r="F56" s="21">
        <f>SUM(F29+F55)</f>
        <v>12314611</v>
      </c>
      <c r="G56" s="22">
        <f>SUM(E56/F56)</f>
        <v>1.3933677645197238</v>
      </c>
      <c r="H56" s="21">
        <f>SUM(H29+H55)</f>
        <v>1512342969</v>
      </c>
      <c r="I56" s="21">
        <f>SUM(I29+I55)</f>
        <v>1568465830</v>
      </c>
      <c r="J56" s="22">
        <f t="shared" si="13"/>
        <v>0.9642179893711806</v>
      </c>
      <c r="K56" s="21">
        <f>SUM(K29+K55)</f>
        <v>2497861016</v>
      </c>
      <c r="L56" s="21">
        <f>SUM(L29+L55)</f>
        <v>2753076516</v>
      </c>
      <c r="M56" s="23">
        <f t="shared" si="11"/>
        <v>0.9072980723504163</v>
      </c>
    </row>
  </sheetData>
  <mergeCells count="1">
    <mergeCell ref="A2:A3"/>
  </mergeCells>
  <printOptions/>
  <pageMargins left="0.75" right="0.75" top="0.52" bottom="0.61" header="0.512" footer="0.512"/>
  <pageSetup orientation="landscape" paperSize="9" scale="50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6"/>
  <sheetViews>
    <sheetView zoomScale="75" zoomScaleNormal="75" workbookViewId="0" topLeftCell="A1">
      <selection activeCell="A4" sqref="A4"/>
    </sheetView>
  </sheetViews>
  <sheetFormatPr defaultColWidth="11.19921875" defaultRowHeight="15"/>
  <cols>
    <col min="1" max="1" width="30" style="39" customWidth="1"/>
    <col min="2" max="3" width="11.69921875" style="39" customWidth="1"/>
    <col min="4" max="4" width="7.5" style="39" customWidth="1"/>
    <col min="5" max="6" width="9.69921875" style="39" customWidth="1"/>
    <col min="7" max="7" width="7.5" style="39" customWidth="1"/>
    <col min="8" max="9" width="11.69921875" style="39" customWidth="1"/>
    <col min="10" max="10" width="7.5" style="39" customWidth="1"/>
    <col min="11" max="12" width="11.69921875" style="39" customWidth="1"/>
    <col min="13" max="13" width="7.5" style="39" customWidth="1"/>
    <col min="14" max="16384" width="7.59765625" style="39" customWidth="1"/>
  </cols>
  <sheetData>
    <row r="1" spans="1:13" ht="17.25" customHeight="1">
      <c r="A1" s="36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 t="s">
        <v>279</v>
      </c>
    </row>
    <row r="2" spans="1:13" ht="16.5" customHeight="1">
      <c r="A2" s="233" t="s">
        <v>33</v>
      </c>
      <c r="B2" s="40" t="s">
        <v>280</v>
      </c>
      <c r="C2" s="41"/>
      <c r="D2" s="41"/>
      <c r="E2" s="42" t="s">
        <v>281</v>
      </c>
      <c r="F2" s="41"/>
      <c r="G2" s="41"/>
      <c r="H2" s="43" t="s">
        <v>282</v>
      </c>
      <c r="I2" s="44"/>
      <c r="J2" s="41"/>
      <c r="K2" s="43" t="s">
        <v>283</v>
      </c>
      <c r="L2" s="41"/>
      <c r="M2" s="45"/>
    </row>
    <row r="3" spans="1:13" ht="16.5" customHeight="1">
      <c r="A3" s="234"/>
      <c r="B3" s="46">
        <v>35976</v>
      </c>
      <c r="C3" s="46">
        <v>35611</v>
      </c>
      <c r="D3" s="47" t="s">
        <v>284</v>
      </c>
      <c r="E3" s="46">
        <v>35976</v>
      </c>
      <c r="F3" s="46">
        <v>35611</v>
      </c>
      <c r="G3" s="47" t="s">
        <v>284</v>
      </c>
      <c r="H3" s="46">
        <v>35976</v>
      </c>
      <c r="I3" s="46">
        <v>35611</v>
      </c>
      <c r="J3" s="47" t="s">
        <v>284</v>
      </c>
      <c r="K3" s="46">
        <v>35976</v>
      </c>
      <c r="L3" s="46">
        <v>35611</v>
      </c>
      <c r="M3" s="47" t="s">
        <v>284</v>
      </c>
    </row>
    <row r="4" spans="1:13" ht="16.5" customHeight="1">
      <c r="A4" s="48" t="s">
        <v>34</v>
      </c>
      <c r="B4" s="50">
        <v>42594776</v>
      </c>
      <c r="C4" s="51">
        <v>50144226</v>
      </c>
      <c r="D4" s="52">
        <f aca="true" t="shared" si="0" ref="D4:D35">SUM(B4/C4)</f>
        <v>0.8494452781063966</v>
      </c>
      <c r="E4" s="53">
        <v>1811435</v>
      </c>
      <c r="F4" s="50">
        <v>1044657</v>
      </c>
      <c r="G4" s="54">
        <f aca="true" t="shared" si="1" ref="G4:G9">SUM(E4/F4)</f>
        <v>1.7339997721740246</v>
      </c>
      <c r="H4" s="50">
        <v>88768279</v>
      </c>
      <c r="I4" s="50">
        <v>87955176</v>
      </c>
      <c r="J4" s="55">
        <f aca="true" t="shared" si="2" ref="J4:J13">SUM(H4/I4)</f>
        <v>1.0092445156382837</v>
      </c>
      <c r="K4" s="49">
        <f aca="true" t="shared" si="3" ref="K4:K28">+B4+E4+H4</f>
        <v>133174490</v>
      </c>
      <c r="L4" s="49">
        <f aca="true" t="shared" si="4" ref="L4:L28">+C4+F4+I4</f>
        <v>139144059</v>
      </c>
      <c r="M4" s="52">
        <f aca="true" t="shared" si="5" ref="M4:M35">SUM(K4/L4)</f>
        <v>0.9570979239580757</v>
      </c>
    </row>
    <row r="5" spans="1:13" ht="16.5" customHeight="1">
      <c r="A5" s="56" t="s">
        <v>149</v>
      </c>
      <c r="B5" s="50">
        <v>16985849</v>
      </c>
      <c r="C5" s="51">
        <v>19340349</v>
      </c>
      <c r="D5" s="58">
        <f t="shared" si="0"/>
        <v>0.8782596942795603</v>
      </c>
      <c r="E5" s="53">
        <v>615427</v>
      </c>
      <c r="F5" s="50">
        <v>383370</v>
      </c>
      <c r="G5" s="59">
        <f t="shared" si="1"/>
        <v>1.6053081879124604</v>
      </c>
      <c r="H5" s="50">
        <v>48901609</v>
      </c>
      <c r="I5" s="50">
        <v>52947399</v>
      </c>
      <c r="J5" s="60">
        <f t="shared" si="2"/>
        <v>0.9235885033748306</v>
      </c>
      <c r="K5" s="57">
        <f t="shared" si="3"/>
        <v>66502885</v>
      </c>
      <c r="L5" s="57">
        <f t="shared" si="4"/>
        <v>72671118</v>
      </c>
      <c r="M5" s="58">
        <f t="shared" si="5"/>
        <v>0.9151212590399393</v>
      </c>
    </row>
    <row r="6" spans="1:13" ht="16.5" customHeight="1">
      <c r="A6" s="56" t="s">
        <v>150</v>
      </c>
      <c r="B6" s="50">
        <v>14078092</v>
      </c>
      <c r="C6" s="51">
        <v>15237541</v>
      </c>
      <c r="D6" s="58">
        <f t="shared" si="0"/>
        <v>0.9239083917805373</v>
      </c>
      <c r="E6" s="53">
        <v>1031338</v>
      </c>
      <c r="F6" s="50">
        <v>228442</v>
      </c>
      <c r="G6" s="59">
        <f t="shared" si="1"/>
        <v>4.514660176324844</v>
      </c>
      <c r="H6" s="50">
        <v>29256030</v>
      </c>
      <c r="I6" s="50">
        <v>27216833</v>
      </c>
      <c r="J6" s="60">
        <f t="shared" si="2"/>
        <v>1.0749241103841876</v>
      </c>
      <c r="K6" s="57">
        <f t="shared" si="3"/>
        <v>44365460</v>
      </c>
      <c r="L6" s="57">
        <f t="shared" si="4"/>
        <v>42682816</v>
      </c>
      <c r="M6" s="58">
        <f t="shared" si="5"/>
        <v>1.0394220475050193</v>
      </c>
    </row>
    <row r="7" spans="1:13" ht="16.5" customHeight="1">
      <c r="A7" s="56" t="s">
        <v>151</v>
      </c>
      <c r="B7" s="50">
        <v>20531716</v>
      </c>
      <c r="C7" s="51">
        <v>22688305</v>
      </c>
      <c r="D7" s="58">
        <f t="shared" si="0"/>
        <v>0.9049471082127996</v>
      </c>
      <c r="E7" s="53">
        <v>101707</v>
      </c>
      <c r="F7" s="50">
        <v>64987</v>
      </c>
      <c r="G7" s="59">
        <f t="shared" si="1"/>
        <v>1.565036084139905</v>
      </c>
      <c r="H7" s="50">
        <v>7766250</v>
      </c>
      <c r="I7" s="50">
        <v>8140899</v>
      </c>
      <c r="J7" s="60">
        <f t="shared" si="2"/>
        <v>0.9539794069426485</v>
      </c>
      <c r="K7" s="57">
        <f t="shared" si="3"/>
        <v>28399673</v>
      </c>
      <c r="L7" s="57">
        <f t="shared" si="4"/>
        <v>30894191</v>
      </c>
      <c r="M7" s="58">
        <f t="shared" si="5"/>
        <v>0.9192560828021035</v>
      </c>
    </row>
    <row r="8" spans="1:13" ht="16.5" customHeight="1">
      <c r="A8" s="56" t="s">
        <v>35</v>
      </c>
      <c r="B8" s="50">
        <v>5120500</v>
      </c>
      <c r="C8" s="51">
        <v>6151770</v>
      </c>
      <c r="D8" s="58">
        <f t="shared" si="0"/>
        <v>0.832362068152743</v>
      </c>
      <c r="E8" s="53">
        <v>2366</v>
      </c>
      <c r="F8" s="50">
        <v>2529</v>
      </c>
      <c r="G8" s="59">
        <f t="shared" si="1"/>
        <v>0.9355476472914195</v>
      </c>
      <c r="H8" s="50">
        <v>24088940</v>
      </c>
      <c r="I8" s="50">
        <v>24340740</v>
      </c>
      <c r="J8" s="60">
        <f t="shared" si="2"/>
        <v>0.9896552035804992</v>
      </c>
      <c r="K8" s="57">
        <f t="shared" si="3"/>
        <v>29211806</v>
      </c>
      <c r="L8" s="57">
        <f t="shared" si="4"/>
        <v>30495039</v>
      </c>
      <c r="M8" s="58">
        <f t="shared" si="5"/>
        <v>0.9579199423224217</v>
      </c>
    </row>
    <row r="9" spans="1:13" ht="16.5" customHeight="1">
      <c r="A9" s="56" t="s">
        <v>152</v>
      </c>
      <c r="B9" s="50">
        <v>5651609</v>
      </c>
      <c r="C9" s="51">
        <v>5718531</v>
      </c>
      <c r="D9" s="58">
        <f t="shared" si="0"/>
        <v>0.9882973441955635</v>
      </c>
      <c r="E9" s="53">
        <v>161449</v>
      </c>
      <c r="F9" s="50">
        <v>108104</v>
      </c>
      <c r="G9" s="59">
        <f t="shared" si="1"/>
        <v>1.4934600014800563</v>
      </c>
      <c r="H9" s="50">
        <v>12348234</v>
      </c>
      <c r="I9" s="50">
        <v>14147258</v>
      </c>
      <c r="J9" s="60">
        <f t="shared" si="2"/>
        <v>0.8728358527143564</v>
      </c>
      <c r="K9" s="57">
        <f t="shared" si="3"/>
        <v>18161292</v>
      </c>
      <c r="L9" s="57">
        <f t="shared" si="4"/>
        <v>19973893</v>
      </c>
      <c r="M9" s="58">
        <f t="shared" si="5"/>
        <v>0.9092514914343438</v>
      </c>
    </row>
    <row r="10" spans="1:13" ht="16.5" customHeight="1">
      <c r="A10" s="56" t="s">
        <v>213</v>
      </c>
      <c r="B10" s="50">
        <v>19286070</v>
      </c>
      <c r="C10" s="51">
        <v>20408967</v>
      </c>
      <c r="D10" s="58">
        <f t="shared" si="0"/>
        <v>0.9449802138442381</v>
      </c>
      <c r="E10" s="53">
        <v>0</v>
      </c>
      <c r="F10" s="50">
        <v>0</v>
      </c>
      <c r="G10" s="61" t="str">
        <f>IF(OR(E10=0,F10=0),"　　－　　",ROUND(E10/F10*100,1))</f>
        <v>　　－　　</v>
      </c>
      <c r="H10" s="50">
        <v>599314</v>
      </c>
      <c r="I10" s="50">
        <v>512518</v>
      </c>
      <c r="J10" s="60">
        <f t="shared" si="2"/>
        <v>1.1693521008042644</v>
      </c>
      <c r="K10" s="57">
        <f t="shared" si="3"/>
        <v>19885384</v>
      </c>
      <c r="L10" s="57">
        <f t="shared" si="4"/>
        <v>20921485</v>
      </c>
      <c r="M10" s="58">
        <f t="shared" si="5"/>
        <v>0.950476698953253</v>
      </c>
    </row>
    <row r="11" spans="1:13" ht="16.5" customHeight="1">
      <c r="A11" s="56" t="s">
        <v>214</v>
      </c>
      <c r="B11" s="50">
        <v>10405802</v>
      </c>
      <c r="C11" s="51">
        <v>10883961</v>
      </c>
      <c r="D11" s="58">
        <f t="shared" si="0"/>
        <v>0.9560675566551552</v>
      </c>
      <c r="E11" s="53">
        <v>171077</v>
      </c>
      <c r="F11" s="50">
        <v>60083</v>
      </c>
      <c r="G11" s="60">
        <f>SUM(E11/F11)</f>
        <v>2.8473445067656407</v>
      </c>
      <c r="H11" s="50">
        <v>5185121</v>
      </c>
      <c r="I11" s="50">
        <v>5061752</v>
      </c>
      <c r="J11" s="60">
        <f t="shared" si="2"/>
        <v>1.0243727863395915</v>
      </c>
      <c r="K11" s="57">
        <f t="shared" si="3"/>
        <v>15762000</v>
      </c>
      <c r="L11" s="57">
        <f t="shared" si="4"/>
        <v>16005796</v>
      </c>
      <c r="M11" s="58">
        <f t="shared" si="5"/>
        <v>0.9847682676950275</v>
      </c>
    </row>
    <row r="12" spans="1:13" ht="16.5" customHeight="1">
      <c r="A12" s="56" t="s">
        <v>36</v>
      </c>
      <c r="B12" s="50">
        <v>2504351</v>
      </c>
      <c r="C12" s="51">
        <v>2878025</v>
      </c>
      <c r="D12" s="58">
        <f t="shared" si="0"/>
        <v>0.8701630458387262</v>
      </c>
      <c r="E12" s="53">
        <v>18424</v>
      </c>
      <c r="F12" s="50">
        <v>12367</v>
      </c>
      <c r="G12" s="60">
        <f>SUM(E12/F12)</f>
        <v>1.4897711651977035</v>
      </c>
      <c r="H12" s="50">
        <v>7876711</v>
      </c>
      <c r="I12" s="50">
        <v>8237827</v>
      </c>
      <c r="J12" s="60">
        <f t="shared" si="2"/>
        <v>0.9561636824856846</v>
      </c>
      <c r="K12" s="57">
        <f t="shared" si="3"/>
        <v>10399486</v>
      </c>
      <c r="L12" s="57">
        <f t="shared" si="4"/>
        <v>11128219</v>
      </c>
      <c r="M12" s="58">
        <f t="shared" si="5"/>
        <v>0.934514858127792</v>
      </c>
    </row>
    <row r="13" spans="1:13" ht="16.5" customHeight="1">
      <c r="A13" s="56" t="s">
        <v>194</v>
      </c>
      <c r="B13" s="50">
        <v>1841939</v>
      </c>
      <c r="C13" s="51">
        <v>2347253</v>
      </c>
      <c r="D13" s="58">
        <f t="shared" si="0"/>
        <v>0.7847211186863964</v>
      </c>
      <c r="E13" s="53">
        <v>20786</v>
      </c>
      <c r="F13" s="50">
        <v>18300</v>
      </c>
      <c r="G13" s="60">
        <f>SUM(E13/F13)</f>
        <v>1.1358469945355192</v>
      </c>
      <c r="H13" s="50">
        <v>9842622</v>
      </c>
      <c r="I13" s="50">
        <v>10371359</v>
      </c>
      <c r="J13" s="60">
        <f t="shared" si="2"/>
        <v>0.94901950650826</v>
      </c>
      <c r="K13" s="57">
        <f t="shared" si="3"/>
        <v>11705347</v>
      </c>
      <c r="L13" s="57">
        <f t="shared" si="4"/>
        <v>12736912</v>
      </c>
      <c r="M13" s="58">
        <f t="shared" si="5"/>
        <v>0.9190098039461998</v>
      </c>
    </row>
    <row r="14" spans="1:13" ht="16.5" customHeight="1">
      <c r="A14" s="56" t="s">
        <v>195</v>
      </c>
      <c r="B14" s="50">
        <v>11097134</v>
      </c>
      <c r="C14" s="51">
        <v>13614422</v>
      </c>
      <c r="D14" s="58">
        <f t="shared" si="0"/>
        <v>0.8151013682402382</v>
      </c>
      <c r="E14" s="53">
        <v>0</v>
      </c>
      <c r="F14" s="50">
        <v>0</v>
      </c>
      <c r="G14" s="61" t="str">
        <f>IF(OR(E14=0,F14=0),"　　－　　",ROUND(E14/F14*100,1))</f>
        <v>　　－　　</v>
      </c>
      <c r="H14" s="50">
        <v>0</v>
      </c>
      <c r="I14" s="50">
        <v>0</v>
      </c>
      <c r="J14" s="61" t="str">
        <f>IF(OR(H14=0,I14=0),"　　－　　",ROUND(H14/I14*100,1))</f>
        <v>　　－　　</v>
      </c>
      <c r="K14" s="57">
        <f t="shared" si="3"/>
        <v>11097134</v>
      </c>
      <c r="L14" s="57">
        <f t="shared" si="4"/>
        <v>13614422</v>
      </c>
      <c r="M14" s="58">
        <f t="shared" si="5"/>
        <v>0.8151013682402382</v>
      </c>
    </row>
    <row r="15" spans="1:13" ht="16.5" customHeight="1">
      <c r="A15" s="56" t="s">
        <v>196</v>
      </c>
      <c r="B15" s="50">
        <v>855551</v>
      </c>
      <c r="C15" s="51">
        <v>995982</v>
      </c>
      <c r="D15" s="58">
        <f t="shared" si="0"/>
        <v>0.8590024719322237</v>
      </c>
      <c r="E15" s="53">
        <v>15139</v>
      </c>
      <c r="F15" s="50">
        <v>13196</v>
      </c>
      <c r="G15" s="60">
        <f>SUM(E15/F15)</f>
        <v>1.147241588360109</v>
      </c>
      <c r="H15" s="50">
        <v>6772174</v>
      </c>
      <c r="I15" s="50">
        <v>6603357</v>
      </c>
      <c r="J15" s="60">
        <f aca="true" t="shared" si="6" ref="J15:J20">SUM(H15/I15)</f>
        <v>1.0255653298769096</v>
      </c>
      <c r="K15" s="57">
        <f t="shared" si="3"/>
        <v>7642864</v>
      </c>
      <c r="L15" s="57">
        <f t="shared" si="4"/>
        <v>7612535</v>
      </c>
      <c r="M15" s="58">
        <f t="shared" si="5"/>
        <v>1.0039840867726717</v>
      </c>
    </row>
    <row r="16" spans="1:13" ht="16.5" customHeight="1">
      <c r="A16" s="56" t="s">
        <v>197</v>
      </c>
      <c r="B16" s="50">
        <v>3220529</v>
      </c>
      <c r="C16" s="51">
        <v>3292949</v>
      </c>
      <c r="D16" s="58">
        <f t="shared" si="0"/>
        <v>0.9780075549302464</v>
      </c>
      <c r="E16" s="53">
        <v>123766</v>
      </c>
      <c r="F16" s="50">
        <v>107138</v>
      </c>
      <c r="G16" s="60">
        <f>SUM(E16/F16)</f>
        <v>1.155201702477179</v>
      </c>
      <c r="H16" s="50">
        <v>4567697</v>
      </c>
      <c r="I16" s="50">
        <v>4602613</v>
      </c>
      <c r="J16" s="60">
        <f t="shared" si="6"/>
        <v>0.9924138744665258</v>
      </c>
      <c r="K16" s="57">
        <f t="shared" si="3"/>
        <v>7911992</v>
      </c>
      <c r="L16" s="57">
        <f t="shared" si="4"/>
        <v>8002700</v>
      </c>
      <c r="M16" s="58">
        <f t="shared" si="5"/>
        <v>0.9886653254526597</v>
      </c>
    </row>
    <row r="17" spans="1:13" ht="16.5" customHeight="1">
      <c r="A17" s="56" t="s">
        <v>198</v>
      </c>
      <c r="B17" s="50">
        <v>1975247</v>
      </c>
      <c r="C17" s="51">
        <v>1972551</v>
      </c>
      <c r="D17" s="58">
        <f t="shared" si="0"/>
        <v>1.0013667580711474</v>
      </c>
      <c r="E17" s="53">
        <v>0</v>
      </c>
      <c r="F17" s="50">
        <v>0</v>
      </c>
      <c r="G17" s="61" t="str">
        <f>IF(OR(E17=0,F17=0),"　　－　　",ROUND(E17/F17*100,1))</f>
        <v>　　－　　</v>
      </c>
      <c r="H17" s="50">
        <v>6136538</v>
      </c>
      <c r="I17" s="50">
        <v>5880058</v>
      </c>
      <c r="J17" s="60">
        <f t="shared" si="6"/>
        <v>1.0436186173673798</v>
      </c>
      <c r="K17" s="57">
        <f t="shared" si="3"/>
        <v>8111785</v>
      </c>
      <c r="L17" s="57">
        <f t="shared" si="4"/>
        <v>7852609</v>
      </c>
      <c r="M17" s="58">
        <f t="shared" si="5"/>
        <v>1.0330050814958442</v>
      </c>
    </row>
    <row r="18" spans="1:13" ht="16.5" customHeight="1">
      <c r="A18" s="56" t="s">
        <v>37</v>
      </c>
      <c r="B18" s="50">
        <v>391597</v>
      </c>
      <c r="C18" s="51">
        <v>507957</v>
      </c>
      <c r="D18" s="58">
        <f t="shared" si="0"/>
        <v>0.7709254917246933</v>
      </c>
      <c r="E18" s="53">
        <v>0</v>
      </c>
      <c r="F18" s="50">
        <v>0</v>
      </c>
      <c r="G18" s="61" t="str">
        <f>IF(OR(E18=0,F18=0),"　　－　　",ROUND(E18/F18*100,1))</f>
        <v>　　－　　</v>
      </c>
      <c r="H18" s="50">
        <v>6843384</v>
      </c>
      <c r="I18" s="50">
        <v>6514824</v>
      </c>
      <c r="J18" s="60">
        <f t="shared" si="6"/>
        <v>1.050432674773716</v>
      </c>
      <c r="K18" s="57">
        <f t="shared" si="3"/>
        <v>7234981</v>
      </c>
      <c r="L18" s="57">
        <f t="shared" si="4"/>
        <v>7022781</v>
      </c>
      <c r="M18" s="58">
        <f t="shared" si="5"/>
        <v>1.0302159500630876</v>
      </c>
    </row>
    <row r="19" spans="1:13" ht="16.5" customHeight="1">
      <c r="A19" s="62" t="s">
        <v>199</v>
      </c>
      <c r="B19" s="50">
        <v>61375</v>
      </c>
      <c r="C19" s="51">
        <v>87043</v>
      </c>
      <c r="D19" s="58">
        <f t="shared" si="0"/>
        <v>0.7051112668451225</v>
      </c>
      <c r="E19" s="53">
        <v>93969</v>
      </c>
      <c r="F19" s="50">
        <v>34718</v>
      </c>
      <c r="G19" s="60">
        <f>SUM(E19/F19)</f>
        <v>2.7066363269773603</v>
      </c>
      <c r="H19" s="50">
        <v>7014464</v>
      </c>
      <c r="I19" s="50">
        <v>7049925</v>
      </c>
      <c r="J19" s="60">
        <f t="shared" si="6"/>
        <v>0.9949700174115328</v>
      </c>
      <c r="K19" s="57">
        <f t="shared" si="3"/>
        <v>7169808</v>
      </c>
      <c r="L19" s="57">
        <f t="shared" si="4"/>
        <v>7171686</v>
      </c>
      <c r="M19" s="58">
        <f t="shared" si="5"/>
        <v>0.9997381368899866</v>
      </c>
    </row>
    <row r="20" spans="1:13" ht="16.5" customHeight="1">
      <c r="A20" s="56" t="s">
        <v>200</v>
      </c>
      <c r="B20" s="50">
        <v>2317048</v>
      </c>
      <c r="C20" s="51">
        <v>2879744</v>
      </c>
      <c r="D20" s="58">
        <f t="shared" si="0"/>
        <v>0.8046020757400658</v>
      </c>
      <c r="E20" s="53">
        <v>12287</v>
      </c>
      <c r="F20" s="50">
        <v>5993</v>
      </c>
      <c r="G20" s="60">
        <f>SUM(E20/F20)</f>
        <v>2.0502252628066078</v>
      </c>
      <c r="H20" s="50">
        <v>4079253</v>
      </c>
      <c r="I20" s="50">
        <v>4250834</v>
      </c>
      <c r="J20" s="60">
        <f t="shared" si="6"/>
        <v>0.9596359208569424</v>
      </c>
      <c r="K20" s="57">
        <f t="shared" si="3"/>
        <v>6408588</v>
      </c>
      <c r="L20" s="57">
        <f t="shared" si="4"/>
        <v>7136571</v>
      </c>
      <c r="M20" s="58">
        <f t="shared" si="5"/>
        <v>0.8979926073740456</v>
      </c>
    </row>
    <row r="21" spans="1:13" ht="16.5" customHeight="1">
      <c r="A21" s="56" t="s">
        <v>201</v>
      </c>
      <c r="B21" s="50">
        <v>5008412</v>
      </c>
      <c r="C21" s="51">
        <v>6489802</v>
      </c>
      <c r="D21" s="58">
        <f t="shared" si="0"/>
        <v>0.7717357170526928</v>
      </c>
      <c r="E21" s="53">
        <v>0</v>
      </c>
      <c r="F21" s="50">
        <v>0</v>
      </c>
      <c r="G21" s="61" t="str">
        <f>IF(OR(E21=0,F21=0),"　　－　　",ROUND(E21/F21*100,1))</f>
        <v>　　－　　</v>
      </c>
      <c r="H21" s="50">
        <v>0</v>
      </c>
      <c r="I21" s="50">
        <v>0</v>
      </c>
      <c r="J21" s="61" t="str">
        <f>IF(OR(H21=0,I21=0),"　　－　　",ROUND(H21/I21*100,1))</f>
        <v>　　－　　</v>
      </c>
      <c r="K21" s="57">
        <f t="shared" si="3"/>
        <v>5008412</v>
      </c>
      <c r="L21" s="57">
        <f t="shared" si="4"/>
        <v>6489802</v>
      </c>
      <c r="M21" s="58">
        <f t="shared" si="5"/>
        <v>0.7717357170526928</v>
      </c>
    </row>
    <row r="22" spans="1:13" ht="16.5" customHeight="1">
      <c r="A22" s="56" t="s">
        <v>38</v>
      </c>
      <c r="B22" s="50">
        <v>5704959</v>
      </c>
      <c r="C22" s="51">
        <v>6962259</v>
      </c>
      <c r="D22" s="58">
        <f t="shared" si="0"/>
        <v>0.8194120615162407</v>
      </c>
      <c r="E22" s="53">
        <v>0</v>
      </c>
      <c r="F22" s="50">
        <v>0</v>
      </c>
      <c r="G22" s="61" t="str">
        <f>IF(OR(E22=0,F22=0),"　　－　　",ROUND(E22/F22*100,1))</f>
        <v>　　－　　</v>
      </c>
      <c r="H22" s="50">
        <v>0</v>
      </c>
      <c r="I22" s="50">
        <v>0</v>
      </c>
      <c r="J22" s="63" t="str">
        <f>IF(OR(H22=0,I22=0),"　　－　　",ROUND(H22/I22*100,1))</f>
        <v>　　－　　</v>
      </c>
      <c r="K22" s="57">
        <f t="shared" si="3"/>
        <v>5704959</v>
      </c>
      <c r="L22" s="57">
        <f t="shared" si="4"/>
        <v>6962259</v>
      </c>
      <c r="M22" s="58">
        <f t="shared" si="5"/>
        <v>0.8194120615162407</v>
      </c>
    </row>
    <row r="23" spans="1:14" ht="16.5" customHeight="1">
      <c r="A23" s="56" t="s">
        <v>39</v>
      </c>
      <c r="B23" s="50">
        <v>1060422</v>
      </c>
      <c r="C23" s="51">
        <v>1167322</v>
      </c>
      <c r="D23" s="58">
        <f t="shared" si="0"/>
        <v>0.908422868754294</v>
      </c>
      <c r="E23" s="53">
        <v>14299</v>
      </c>
      <c r="F23" s="50">
        <v>8570</v>
      </c>
      <c r="G23" s="60">
        <f>SUM(E23/F23)</f>
        <v>1.668494749124854</v>
      </c>
      <c r="H23" s="50">
        <v>4159588</v>
      </c>
      <c r="I23" s="50">
        <v>4430781</v>
      </c>
      <c r="J23" s="60">
        <f aca="true" t="shared" si="7" ref="J23:J31">SUM(H23/I23)</f>
        <v>0.9387934091077849</v>
      </c>
      <c r="K23" s="57">
        <f t="shared" si="3"/>
        <v>5234309</v>
      </c>
      <c r="L23" s="57">
        <f t="shared" si="4"/>
        <v>5606673</v>
      </c>
      <c r="M23" s="58">
        <f t="shared" si="5"/>
        <v>0.9335855684824137</v>
      </c>
      <c r="N23" s="64"/>
    </row>
    <row r="24" spans="1:14" ht="16.5" customHeight="1">
      <c r="A24" s="56" t="s">
        <v>202</v>
      </c>
      <c r="B24" s="50">
        <v>1153875</v>
      </c>
      <c r="C24" s="51">
        <v>1200703</v>
      </c>
      <c r="D24" s="58">
        <f t="shared" si="0"/>
        <v>0.9609995144511174</v>
      </c>
      <c r="E24" s="53">
        <v>3690</v>
      </c>
      <c r="F24" s="50">
        <v>1900</v>
      </c>
      <c r="G24" s="60">
        <f>SUM(E24/F24)</f>
        <v>1.9421052631578948</v>
      </c>
      <c r="H24" s="50">
        <v>4065620</v>
      </c>
      <c r="I24" s="50">
        <v>4621120</v>
      </c>
      <c r="J24" s="60">
        <f t="shared" si="7"/>
        <v>0.8797910463264317</v>
      </c>
      <c r="K24" s="57">
        <f t="shared" si="3"/>
        <v>5223185</v>
      </c>
      <c r="L24" s="57">
        <f t="shared" si="4"/>
        <v>5823723</v>
      </c>
      <c r="M24" s="58">
        <f t="shared" si="5"/>
        <v>0.8968807410654662</v>
      </c>
      <c r="N24" s="65"/>
    </row>
    <row r="25" spans="1:13" ht="16.5" customHeight="1">
      <c r="A25" s="62" t="s">
        <v>40</v>
      </c>
      <c r="B25" s="50">
        <v>1637626</v>
      </c>
      <c r="C25" s="51">
        <v>1590042</v>
      </c>
      <c r="D25" s="58">
        <f t="shared" si="0"/>
        <v>1.0299262535203473</v>
      </c>
      <c r="E25" s="53">
        <v>38745</v>
      </c>
      <c r="F25" s="50">
        <v>12103</v>
      </c>
      <c r="G25" s="60">
        <f>SUM(E25/F25)</f>
        <v>3.2012724117987275</v>
      </c>
      <c r="H25" s="50">
        <v>2827167</v>
      </c>
      <c r="I25" s="50">
        <v>2779251</v>
      </c>
      <c r="J25" s="60">
        <f t="shared" si="7"/>
        <v>1.0172406162667567</v>
      </c>
      <c r="K25" s="57">
        <f t="shared" si="3"/>
        <v>4503538</v>
      </c>
      <c r="L25" s="57">
        <f t="shared" si="4"/>
        <v>4381396</v>
      </c>
      <c r="M25" s="58">
        <f t="shared" si="5"/>
        <v>1.0278774162390252</v>
      </c>
    </row>
    <row r="26" spans="1:13" ht="16.5" customHeight="1">
      <c r="A26" s="62" t="s">
        <v>41</v>
      </c>
      <c r="B26" s="50">
        <v>928669</v>
      </c>
      <c r="C26" s="51">
        <v>946617</v>
      </c>
      <c r="D26" s="58">
        <f t="shared" si="0"/>
        <v>0.9810398503301758</v>
      </c>
      <c r="E26" s="53">
        <v>0</v>
      </c>
      <c r="F26" s="50">
        <v>0</v>
      </c>
      <c r="G26" s="61" t="str">
        <f>IF(OR(E26=0,F26=0),"　　－　　",ROUND(E26/F26*100,1))</f>
        <v>　　－　　</v>
      </c>
      <c r="H26" s="50">
        <v>2911828</v>
      </c>
      <c r="I26" s="50">
        <v>3110927</v>
      </c>
      <c r="J26" s="66">
        <f t="shared" si="7"/>
        <v>0.9360001054348109</v>
      </c>
      <c r="K26" s="67">
        <f t="shared" si="3"/>
        <v>3840497</v>
      </c>
      <c r="L26" s="67">
        <f t="shared" si="4"/>
        <v>4057544</v>
      </c>
      <c r="M26" s="58">
        <f t="shared" si="5"/>
        <v>0.9465077889481913</v>
      </c>
    </row>
    <row r="27" spans="1:14" ht="16.5" customHeight="1">
      <c r="A27" s="62" t="s">
        <v>203</v>
      </c>
      <c r="B27" s="51">
        <v>4320347</v>
      </c>
      <c r="C27" s="51">
        <v>4513662</v>
      </c>
      <c r="D27" s="58">
        <f t="shared" si="0"/>
        <v>0.9571711395314935</v>
      </c>
      <c r="E27" s="68">
        <v>0</v>
      </c>
      <c r="F27" s="51">
        <v>0</v>
      </c>
      <c r="G27" s="61" t="str">
        <f>IF(OR(E27=0,F27=0),"　　－　　",ROUND(E27/F27*100,1))</f>
        <v>　　－　　</v>
      </c>
      <c r="H27" s="51">
        <v>394647</v>
      </c>
      <c r="I27" s="51">
        <v>390420</v>
      </c>
      <c r="J27" s="60">
        <f t="shared" si="7"/>
        <v>1.0108268019056401</v>
      </c>
      <c r="K27" s="57">
        <f t="shared" si="3"/>
        <v>4714994</v>
      </c>
      <c r="L27" s="57">
        <f t="shared" si="4"/>
        <v>4904082</v>
      </c>
      <c r="M27" s="58">
        <f t="shared" si="5"/>
        <v>0.961442732809117</v>
      </c>
      <c r="N27" s="64"/>
    </row>
    <row r="28" spans="1:13" ht="16.5" customHeight="1">
      <c r="A28" s="62" t="s">
        <v>204</v>
      </c>
      <c r="B28" s="50">
        <v>164952</v>
      </c>
      <c r="C28" s="51">
        <v>184748</v>
      </c>
      <c r="D28" s="69">
        <f t="shared" si="0"/>
        <v>0.8928486370623768</v>
      </c>
      <c r="E28" s="53">
        <v>61528</v>
      </c>
      <c r="F28" s="50">
        <v>119351</v>
      </c>
      <c r="G28" s="60">
        <f>SUM(E28/F28)</f>
        <v>0.5155214451491819</v>
      </c>
      <c r="H28" s="50">
        <v>4361989</v>
      </c>
      <c r="I28" s="50">
        <v>4031259</v>
      </c>
      <c r="J28" s="66">
        <f t="shared" si="7"/>
        <v>1.0820413672254747</v>
      </c>
      <c r="K28" s="67">
        <f t="shared" si="3"/>
        <v>4588469</v>
      </c>
      <c r="L28" s="67">
        <f t="shared" si="4"/>
        <v>4335358</v>
      </c>
      <c r="M28" s="58">
        <f t="shared" si="5"/>
        <v>1.0583829524574442</v>
      </c>
    </row>
    <row r="29" spans="1:13" ht="15" customHeight="1">
      <c r="A29" s="70" t="s">
        <v>42</v>
      </c>
      <c r="B29" s="71">
        <f>SUM(B4:B28)</f>
        <v>178898447</v>
      </c>
      <c r="C29" s="72">
        <f>SUM(C4:C28)</f>
        <v>202204731</v>
      </c>
      <c r="D29" s="73">
        <f t="shared" si="0"/>
        <v>0.8847391755636024</v>
      </c>
      <c r="E29" s="74">
        <f>SUM(E4:E28)</f>
        <v>4297432</v>
      </c>
      <c r="F29" s="71">
        <f>SUM(F4:F28)</f>
        <v>2225808</v>
      </c>
      <c r="G29" s="75">
        <f>SUM(E29/F29)</f>
        <v>1.9307289757247705</v>
      </c>
      <c r="H29" s="71">
        <f>SUM(H4:H28)</f>
        <v>288767459</v>
      </c>
      <c r="I29" s="71">
        <f>SUM(I4:I28)</f>
        <v>293197130</v>
      </c>
      <c r="J29" s="76">
        <f t="shared" si="7"/>
        <v>0.9848918336956436</v>
      </c>
      <c r="K29" s="71">
        <f>SUM(K4:K28)</f>
        <v>471963338</v>
      </c>
      <c r="L29" s="71">
        <f>SUM(L4:L28)</f>
        <v>497627669</v>
      </c>
      <c r="M29" s="73">
        <f t="shared" si="5"/>
        <v>0.9484266398378263</v>
      </c>
    </row>
    <row r="30" spans="1:13" ht="16.5" customHeight="1">
      <c r="A30" s="56" t="s">
        <v>43</v>
      </c>
      <c r="B30" s="68">
        <v>433840</v>
      </c>
      <c r="C30" s="51">
        <v>537505</v>
      </c>
      <c r="D30" s="52">
        <f t="shared" si="0"/>
        <v>0.8071366777983461</v>
      </c>
      <c r="E30" s="53">
        <v>0</v>
      </c>
      <c r="F30" s="68">
        <v>0</v>
      </c>
      <c r="G30" s="77" t="str">
        <f>IF(OR(E30=0,F30=0),"　　－　　",ROUND(E30/F30*100,1))</f>
        <v>　　－　　</v>
      </c>
      <c r="H30" s="68">
        <v>2554292</v>
      </c>
      <c r="I30" s="50">
        <v>3910484</v>
      </c>
      <c r="J30" s="78">
        <f t="shared" si="7"/>
        <v>0.6531907559268878</v>
      </c>
      <c r="K30" s="67">
        <f aca="true" t="shared" si="8" ref="K30:K54">+B30+E30+H30</f>
        <v>2988132</v>
      </c>
      <c r="L30" s="79">
        <f aca="true" t="shared" si="9" ref="L30:L54">+C30+F30+I30</f>
        <v>4447989</v>
      </c>
      <c r="M30" s="58">
        <f t="shared" si="5"/>
        <v>0.6717939275479323</v>
      </c>
    </row>
    <row r="31" spans="1:13" s="64" customFormat="1" ht="16.5" customHeight="1">
      <c r="A31" s="56" t="s">
        <v>44</v>
      </c>
      <c r="B31" s="68">
        <v>294837</v>
      </c>
      <c r="C31" s="51">
        <v>379473</v>
      </c>
      <c r="D31" s="58">
        <f t="shared" si="0"/>
        <v>0.7769643690064906</v>
      </c>
      <c r="E31" s="53">
        <v>2920</v>
      </c>
      <c r="F31" s="68">
        <v>2255</v>
      </c>
      <c r="G31" s="66">
        <f>SUM(E31/F31)</f>
        <v>1.29490022172949</v>
      </c>
      <c r="H31" s="68">
        <v>3494970</v>
      </c>
      <c r="I31" s="50">
        <v>3243360</v>
      </c>
      <c r="J31" s="78">
        <f t="shared" si="7"/>
        <v>1.0775769572295397</v>
      </c>
      <c r="K31" s="67">
        <f t="shared" si="8"/>
        <v>3792727</v>
      </c>
      <c r="L31" s="79">
        <f t="shared" si="9"/>
        <v>3625088</v>
      </c>
      <c r="M31" s="58">
        <f t="shared" si="5"/>
        <v>1.0462441187634617</v>
      </c>
    </row>
    <row r="32" spans="1:13" ht="16.5" customHeight="1">
      <c r="A32" s="62" t="s">
        <v>45</v>
      </c>
      <c r="B32" s="50">
        <v>3381788</v>
      </c>
      <c r="C32" s="51">
        <v>4395133</v>
      </c>
      <c r="D32" s="58">
        <f t="shared" si="0"/>
        <v>0.7694392865926925</v>
      </c>
      <c r="E32" s="53">
        <v>0</v>
      </c>
      <c r="F32" s="50">
        <v>0</v>
      </c>
      <c r="G32" s="61" t="str">
        <f>IF(OR(E32=0,F32=0),"　　－　　",ROUND(E32/F32*100,1))</f>
        <v>　　－　　</v>
      </c>
      <c r="H32" s="50">
        <v>0</v>
      </c>
      <c r="I32" s="50">
        <v>0</v>
      </c>
      <c r="J32" s="77" t="str">
        <f>IF(OR(H32=0,I32=0),"　　－　　",ROUND(H32/I32*100,1))</f>
        <v>　　－　　</v>
      </c>
      <c r="K32" s="67">
        <f t="shared" si="8"/>
        <v>3381788</v>
      </c>
      <c r="L32" s="67">
        <f t="shared" si="9"/>
        <v>4395133</v>
      </c>
      <c r="M32" s="58">
        <f t="shared" si="5"/>
        <v>0.7694392865926925</v>
      </c>
    </row>
    <row r="33" spans="1:13" ht="16.5" customHeight="1">
      <c r="A33" s="62" t="s">
        <v>205</v>
      </c>
      <c r="B33" s="50">
        <v>1011882</v>
      </c>
      <c r="C33" s="51">
        <v>1172238</v>
      </c>
      <c r="D33" s="58">
        <f t="shared" si="0"/>
        <v>0.8632052535406632</v>
      </c>
      <c r="E33" s="53">
        <v>106857</v>
      </c>
      <c r="F33" s="50">
        <v>34190</v>
      </c>
      <c r="G33" s="60">
        <f>SUM(E33/F33)</f>
        <v>3.1253875402164377</v>
      </c>
      <c r="H33" s="50">
        <v>3119530</v>
      </c>
      <c r="I33" s="50">
        <v>3218766</v>
      </c>
      <c r="J33" s="66">
        <f>SUM(H33/I33)</f>
        <v>0.9691695513125216</v>
      </c>
      <c r="K33" s="67">
        <f t="shared" si="8"/>
        <v>4238269</v>
      </c>
      <c r="L33" s="67">
        <f t="shared" si="9"/>
        <v>4425194</v>
      </c>
      <c r="M33" s="58">
        <f t="shared" si="5"/>
        <v>0.9577589140724678</v>
      </c>
    </row>
    <row r="34" spans="1:13" ht="16.5" customHeight="1">
      <c r="A34" s="62" t="s">
        <v>46</v>
      </c>
      <c r="B34" s="50">
        <v>497359</v>
      </c>
      <c r="C34" s="51">
        <v>477517</v>
      </c>
      <c r="D34" s="58">
        <f t="shared" si="0"/>
        <v>1.0415524473474242</v>
      </c>
      <c r="E34" s="53">
        <v>3497</v>
      </c>
      <c r="F34" s="50">
        <v>0</v>
      </c>
      <c r="G34" s="61" t="str">
        <f>IF(OR(E34=0,F34=0),"　　－　　",ROUND(E34/F34*100,1))</f>
        <v>　　－　　</v>
      </c>
      <c r="H34" s="50">
        <v>2571396</v>
      </c>
      <c r="I34" s="50">
        <v>2721721</v>
      </c>
      <c r="J34" s="66">
        <f>SUM(H34/I34)</f>
        <v>0.9447684020514961</v>
      </c>
      <c r="K34" s="67">
        <f t="shared" si="8"/>
        <v>3072252</v>
      </c>
      <c r="L34" s="67">
        <f t="shared" si="9"/>
        <v>3199238</v>
      </c>
      <c r="M34" s="58">
        <f t="shared" si="5"/>
        <v>0.9603074232051507</v>
      </c>
    </row>
    <row r="35" spans="1:13" ht="16.5" customHeight="1">
      <c r="A35" s="62" t="s">
        <v>47</v>
      </c>
      <c r="B35" s="50">
        <v>2698171</v>
      </c>
      <c r="C35" s="51">
        <v>2754199</v>
      </c>
      <c r="D35" s="58">
        <f t="shared" si="0"/>
        <v>0.9796572433582322</v>
      </c>
      <c r="E35" s="53">
        <v>35109</v>
      </c>
      <c r="F35" s="50">
        <v>13049</v>
      </c>
      <c r="G35" s="60">
        <f>SUM(E35/F35)</f>
        <v>2.6905510000766344</v>
      </c>
      <c r="H35" s="50">
        <v>267598</v>
      </c>
      <c r="I35" s="50">
        <v>278288</v>
      </c>
      <c r="J35" s="66">
        <f>SUM(H35/I35)</f>
        <v>0.9615865578106134</v>
      </c>
      <c r="K35" s="67">
        <f t="shared" si="8"/>
        <v>3000878</v>
      </c>
      <c r="L35" s="67">
        <f t="shared" si="9"/>
        <v>3045536</v>
      </c>
      <c r="M35" s="58">
        <f t="shared" si="5"/>
        <v>0.9853365712964811</v>
      </c>
    </row>
    <row r="36" spans="1:13" ht="16.5" customHeight="1">
      <c r="A36" s="62" t="s">
        <v>48</v>
      </c>
      <c r="B36" s="50">
        <v>2369930</v>
      </c>
      <c r="C36" s="51">
        <v>3116787</v>
      </c>
      <c r="D36" s="58">
        <f aca="true" t="shared" si="10" ref="D36:D56">SUM(B36/C36)</f>
        <v>0.760375989761251</v>
      </c>
      <c r="E36" s="53">
        <v>0</v>
      </c>
      <c r="F36" s="50">
        <v>0</v>
      </c>
      <c r="G36" s="61" t="str">
        <f>IF(OR(E36=0,F36=0),"　　－　　",ROUND(E36/F36*100,1))</f>
        <v>　　－　　</v>
      </c>
      <c r="H36" s="50">
        <v>208869</v>
      </c>
      <c r="I36" s="50">
        <v>192063</v>
      </c>
      <c r="J36" s="66">
        <f>SUM(H36/I36)</f>
        <v>1.0875025382296435</v>
      </c>
      <c r="K36" s="67">
        <f t="shared" si="8"/>
        <v>2578799</v>
      </c>
      <c r="L36" s="67">
        <f t="shared" si="9"/>
        <v>3308850</v>
      </c>
      <c r="M36" s="58">
        <f aca="true" t="shared" si="11" ref="M36:M56">SUM(K36/L36)</f>
        <v>0.7793641295314082</v>
      </c>
    </row>
    <row r="37" spans="1:13" ht="16.5" customHeight="1">
      <c r="A37" s="62" t="s">
        <v>49</v>
      </c>
      <c r="B37" s="50">
        <v>145394</v>
      </c>
      <c r="C37" s="51">
        <v>170625</v>
      </c>
      <c r="D37" s="58">
        <f t="shared" si="10"/>
        <v>0.8521260073260073</v>
      </c>
      <c r="E37" s="53">
        <v>4961</v>
      </c>
      <c r="F37" s="50">
        <v>1304</v>
      </c>
      <c r="G37" s="60">
        <f>SUM(E37/F37)</f>
        <v>3.8044478527607364</v>
      </c>
      <c r="H37" s="50">
        <v>2939725</v>
      </c>
      <c r="I37" s="50">
        <v>3103047</v>
      </c>
      <c r="J37" s="66">
        <f>SUM(H37/I37)</f>
        <v>0.9473672168033549</v>
      </c>
      <c r="K37" s="67">
        <f t="shared" si="8"/>
        <v>3090080</v>
      </c>
      <c r="L37" s="67">
        <f t="shared" si="9"/>
        <v>3274976</v>
      </c>
      <c r="M37" s="58">
        <f t="shared" si="11"/>
        <v>0.9435427923746617</v>
      </c>
    </row>
    <row r="38" spans="1:13" ht="16.5" customHeight="1">
      <c r="A38" s="56" t="s">
        <v>206</v>
      </c>
      <c r="B38" s="50">
        <v>2912943</v>
      </c>
      <c r="C38" s="51">
        <v>3166243</v>
      </c>
      <c r="D38" s="58">
        <f t="shared" si="10"/>
        <v>0.919999823134232</v>
      </c>
      <c r="E38" s="53">
        <v>0</v>
      </c>
      <c r="F38" s="50">
        <v>0</v>
      </c>
      <c r="G38" s="61" t="str">
        <f>IF(OR(E38=0,F38=0),"　　－　　",ROUND(E38/F38*100,1))</f>
        <v>　　－　　</v>
      </c>
      <c r="H38" s="50">
        <v>0</v>
      </c>
      <c r="I38" s="50">
        <v>0</v>
      </c>
      <c r="J38" s="77" t="str">
        <f>IF(OR(H38=0,I38=0),"　　－　　",ROUND(H38/I38*100,1))</f>
        <v>　　－　　</v>
      </c>
      <c r="K38" s="67">
        <f t="shared" si="8"/>
        <v>2912943</v>
      </c>
      <c r="L38" s="67">
        <f t="shared" si="9"/>
        <v>3166243</v>
      </c>
      <c r="M38" s="58">
        <f t="shared" si="11"/>
        <v>0.919999823134232</v>
      </c>
    </row>
    <row r="39" spans="1:13" ht="16.5" customHeight="1">
      <c r="A39" s="62" t="s">
        <v>207</v>
      </c>
      <c r="B39" s="50">
        <v>771300</v>
      </c>
      <c r="C39" s="51">
        <v>1034256</v>
      </c>
      <c r="D39" s="58">
        <f t="shared" si="10"/>
        <v>0.7457534691604399</v>
      </c>
      <c r="E39" s="53">
        <v>0</v>
      </c>
      <c r="F39" s="50">
        <v>0</v>
      </c>
      <c r="G39" s="61" t="str">
        <f>IF(OR(E39=0,F39=0),"　　－　　",ROUND(E39/F39*100,1))</f>
        <v>　　－　　</v>
      </c>
      <c r="H39" s="50">
        <v>1827516</v>
      </c>
      <c r="I39" s="50">
        <v>1933217</v>
      </c>
      <c r="J39" s="66">
        <f aca="true" t="shared" si="12" ref="J39:J44">SUM(H39/I39)</f>
        <v>0.9453237789653205</v>
      </c>
      <c r="K39" s="67">
        <f t="shared" si="8"/>
        <v>2598816</v>
      </c>
      <c r="L39" s="67">
        <f t="shared" si="9"/>
        <v>2967473</v>
      </c>
      <c r="M39" s="58">
        <f t="shared" si="11"/>
        <v>0.875767361657545</v>
      </c>
    </row>
    <row r="40" spans="1:13" ht="16.5" customHeight="1">
      <c r="A40" s="62" t="s">
        <v>50</v>
      </c>
      <c r="B40" s="50">
        <v>950709</v>
      </c>
      <c r="C40" s="51">
        <v>907484</v>
      </c>
      <c r="D40" s="58">
        <f t="shared" si="10"/>
        <v>1.047631693781929</v>
      </c>
      <c r="E40" s="53">
        <v>2092</v>
      </c>
      <c r="F40" s="50">
        <v>1400</v>
      </c>
      <c r="G40" s="60">
        <f>SUM(E40/F40)</f>
        <v>1.4942857142857142</v>
      </c>
      <c r="H40" s="50">
        <v>2286732</v>
      </c>
      <c r="I40" s="50">
        <v>2426363</v>
      </c>
      <c r="J40" s="66">
        <f t="shared" si="12"/>
        <v>0.9424525514113099</v>
      </c>
      <c r="K40" s="67">
        <f t="shared" si="8"/>
        <v>3239533</v>
      </c>
      <c r="L40" s="67">
        <f t="shared" si="9"/>
        <v>3335247</v>
      </c>
      <c r="M40" s="58">
        <f t="shared" si="11"/>
        <v>0.9713022753637137</v>
      </c>
    </row>
    <row r="41" spans="1:13" ht="16.5" customHeight="1">
      <c r="A41" s="62" t="s">
        <v>208</v>
      </c>
      <c r="B41" s="50">
        <v>2723767</v>
      </c>
      <c r="C41" s="51">
        <v>3219830</v>
      </c>
      <c r="D41" s="58">
        <f t="shared" si="10"/>
        <v>0.8459350338371902</v>
      </c>
      <c r="E41" s="53">
        <v>0</v>
      </c>
      <c r="F41" s="50">
        <v>0</v>
      </c>
      <c r="G41" s="61" t="str">
        <f>IF(OR(E41=0,F41=0),"　　－　　",ROUND(E41/F41*100,1))</f>
        <v>　　－　　</v>
      </c>
      <c r="H41" s="50">
        <v>191163</v>
      </c>
      <c r="I41" s="50">
        <v>104248</v>
      </c>
      <c r="J41" s="66">
        <f t="shared" si="12"/>
        <v>1.8337330212570024</v>
      </c>
      <c r="K41" s="67">
        <f t="shared" si="8"/>
        <v>2914930</v>
      </c>
      <c r="L41" s="67">
        <f t="shared" si="9"/>
        <v>3324078</v>
      </c>
      <c r="M41" s="58">
        <f t="shared" si="11"/>
        <v>0.876913838965271</v>
      </c>
    </row>
    <row r="42" spans="1:13" ht="16.5" customHeight="1">
      <c r="A42" s="62" t="s">
        <v>22</v>
      </c>
      <c r="B42" s="50">
        <v>2395613</v>
      </c>
      <c r="C42" s="51">
        <v>2565542</v>
      </c>
      <c r="D42" s="58">
        <f t="shared" si="10"/>
        <v>0.9337648730755529</v>
      </c>
      <c r="E42" s="53">
        <v>0</v>
      </c>
      <c r="F42" s="50">
        <v>0</v>
      </c>
      <c r="G42" s="61" t="str">
        <f>IF(OR(E42=0,F42=0),"　　－　　",ROUND(E42/F42*100,1))</f>
        <v>　　－　　</v>
      </c>
      <c r="H42" s="50">
        <v>200444</v>
      </c>
      <c r="I42" s="50">
        <v>322178</v>
      </c>
      <c r="J42" s="66">
        <f t="shared" si="12"/>
        <v>0.6221529713388251</v>
      </c>
      <c r="K42" s="67">
        <f t="shared" si="8"/>
        <v>2596057</v>
      </c>
      <c r="L42" s="67">
        <f t="shared" si="9"/>
        <v>2887720</v>
      </c>
      <c r="M42" s="58">
        <f t="shared" si="11"/>
        <v>0.8989988641558045</v>
      </c>
    </row>
    <row r="43" spans="1:13" ht="16.5" customHeight="1">
      <c r="A43" s="62" t="s">
        <v>23</v>
      </c>
      <c r="B43" s="50">
        <v>253222</v>
      </c>
      <c r="C43" s="51">
        <v>240516</v>
      </c>
      <c r="D43" s="58">
        <f t="shared" si="10"/>
        <v>1.052828086281162</v>
      </c>
      <c r="E43" s="53">
        <v>10788</v>
      </c>
      <c r="F43" s="50">
        <v>6830</v>
      </c>
      <c r="G43" s="60">
        <f>SUM(E43/F43)</f>
        <v>1.579502196193265</v>
      </c>
      <c r="H43" s="50">
        <v>2090498</v>
      </c>
      <c r="I43" s="50">
        <v>1873481</v>
      </c>
      <c r="J43" s="66">
        <f t="shared" si="12"/>
        <v>1.1158362428015016</v>
      </c>
      <c r="K43" s="67">
        <f t="shared" si="8"/>
        <v>2354508</v>
      </c>
      <c r="L43" s="67">
        <f t="shared" si="9"/>
        <v>2120827</v>
      </c>
      <c r="M43" s="58">
        <f t="shared" si="11"/>
        <v>1.1101839046749216</v>
      </c>
    </row>
    <row r="44" spans="1:13" ht="16.5" customHeight="1">
      <c r="A44" s="62" t="s">
        <v>51</v>
      </c>
      <c r="B44" s="50">
        <v>366821</v>
      </c>
      <c r="C44" s="51">
        <v>414378</v>
      </c>
      <c r="D44" s="58">
        <f t="shared" si="10"/>
        <v>0.8852328067609767</v>
      </c>
      <c r="E44" s="53">
        <v>0</v>
      </c>
      <c r="F44" s="50">
        <v>0</v>
      </c>
      <c r="G44" s="61" t="str">
        <f aca="true" t="shared" si="13" ref="G44:G52">IF(OR(E44=0,F44=0),"　　－　　",ROUND(E44/F44*100,1))</f>
        <v>　　－　　</v>
      </c>
      <c r="H44" s="50">
        <v>1403618</v>
      </c>
      <c r="I44" s="50">
        <v>1459644</v>
      </c>
      <c r="J44" s="66">
        <f t="shared" si="12"/>
        <v>0.9616166681738835</v>
      </c>
      <c r="K44" s="67">
        <f t="shared" si="8"/>
        <v>1770439</v>
      </c>
      <c r="L44" s="67">
        <f t="shared" si="9"/>
        <v>1874022</v>
      </c>
      <c r="M44" s="58">
        <f t="shared" si="11"/>
        <v>0.9447269028858786</v>
      </c>
    </row>
    <row r="45" spans="1:13" ht="16.5" customHeight="1">
      <c r="A45" s="62" t="s">
        <v>24</v>
      </c>
      <c r="B45" s="50">
        <v>2801619</v>
      </c>
      <c r="C45" s="51">
        <v>2226065</v>
      </c>
      <c r="D45" s="58">
        <f t="shared" si="10"/>
        <v>1.2585521986105528</v>
      </c>
      <c r="E45" s="53">
        <v>0</v>
      </c>
      <c r="F45" s="50">
        <v>0</v>
      </c>
      <c r="G45" s="61" t="str">
        <f t="shared" si="13"/>
        <v>　　－　　</v>
      </c>
      <c r="H45" s="50">
        <v>0</v>
      </c>
      <c r="I45" s="50">
        <v>0</v>
      </c>
      <c r="J45" s="77" t="str">
        <f>IF(OR(H45=0,I45=0),"　　－　　",ROUND(H45/I45*100,1))</f>
        <v>　　－　　</v>
      </c>
      <c r="K45" s="67">
        <f t="shared" si="8"/>
        <v>2801619</v>
      </c>
      <c r="L45" s="67">
        <f t="shared" si="9"/>
        <v>2226065</v>
      </c>
      <c r="M45" s="58">
        <f t="shared" si="11"/>
        <v>1.2585521986105528</v>
      </c>
    </row>
    <row r="46" spans="1:13" ht="16.5" customHeight="1">
      <c r="A46" s="62" t="s">
        <v>25</v>
      </c>
      <c r="B46" s="50">
        <v>1872024</v>
      </c>
      <c r="C46" s="51">
        <v>2015469</v>
      </c>
      <c r="D46" s="58">
        <f t="shared" si="10"/>
        <v>0.9288279799887768</v>
      </c>
      <c r="E46" s="53">
        <v>0</v>
      </c>
      <c r="F46" s="50">
        <v>10037</v>
      </c>
      <c r="G46" s="61" t="str">
        <f t="shared" si="13"/>
        <v>　　－　　</v>
      </c>
      <c r="H46" s="50">
        <v>47108</v>
      </c>
      <c r="I46" s="50">
        <v>67735</v>
      </c>
      <c r="J46" s="58">
        <f aca="true" t="shared" si="14" ref="J46:J56">SUM(H46/I46)</f>
        <v>0.6954750129179892</v>
      </c>
      <c r="K46" s="67">
        <f t="shared" si="8"/>
        <v>1919132</v>
      </c>
      <c r="L46" s="67">
        <f t="shared" si="9"/>
        <v>2093241</v>
      </c>
      <c r="M46" s="58">
        <f t="shared" si="11"/>
        <v>0.9168232420442749</v>
      </c>
    </row>
    <row r="47" spans="1:13" ht="16.5" customHeight="1">
      <c r="A47" s="56" t="s">
        <v>26</v>
      </c>
      <c r="B47" s="50">
        <v>0</v>
      </c>
      <c r="C47" s="51">
        <v>2046881</v>
      </c>
      <c r="D47" s="58">
        <f t="shared" si="10"/>
        <v>0</v>
      </c>
      <c r="E47" s="53">
        <v>0</v>
      </c>
      <c r="F47" s="50">
        <v>1290</v>
      </c>
      <c r="G47" s="61" t="str">
        <f t="shared" si="13"/>
        <v>　　－　　</v>
      </c>
      <c r="H47" s="50">
        <v>1915791</v>
      </c>
      <c r="I47" s="50">
        <v>11984449</v>
      </c>
      <c r="J47" s="59">
        <f t="shared" si="14"/>
        <v>0.15985641058675287</v>
      </c>
      <c r="K47" s="57">
        <f t="shared" si="8"/>
        <v>1915791</v>
      </c>
      <c r="L47" s="57">
        <f t="shared" si="9"/>
        <v>14032620</v>
      </c>
      <c r="M47" s="58">
        <f t="shared" si="11"/>
        <v>0.13652411310218618</v>
      </c>
    </row>
    <row r="48" spans="1:13" ht="16.5" customHeight="1">
      <c r="A48" s="62" t="s">
        <v>245</v>
      </c>
      <c r="B48" s="50">
        <v>1618075</v>
      </c>
      <c r="C48" s="51">
        <v>2001870</v>
      </c>
      <c r="D48" s="58">
        <f t="shared" si="10"/>
        <v>0.8082817565576186</v>
      </c>
      <c r="E48" s="53">
        <v>0</v>
      </c>
      <c r="F48" s="50">
        <v>0</v>
      </c>
      <c r="G48" s="61" t="str">
        <f t="shared" si="13"/>
        <v>　　－　　</v>
      </c>
      <c r="H48" s="50">
        <v>51</v>
      </c>
      <c r="I48" s="50">
        <v>151</v>
      </c>
      <c r="J48" s="58">
        <f t="shared" si="14"/>
        <v>0.33774834437086093</v>
      </c>
      <c r="K48" s="67">
        <f t="shared" si="8"/>
        <v>1618126</v>
      </c>
      <c r="L48" s="67">
        <f t="shared" si="9"/>
        <v>2002021</v>
      </c>
      <c r="M48" s="58">
        <f t="shared" si="11"/>
        <v>0.808246267147048</v>
      </c>
    </row>
    <row r="49" spans="1:13" ht="16.5" customHeight="1">
      <c r="A49" s="62" t="s">
        <v>27</v>
      </c>
      <c r="B49" s="51">
        <v>712835</v>
      </c>
      <c r="C49" s="51">
        <v>398123</v>
      </c>
      <c r="D49" s="58">
        <f t="shared" si="10"/>
        <v>1.790489371375178</v>
      </c>
      <c r="E49" s="68">
        <v>94019</v>
      </c>
      <c r="F49" s="51">
        <v>0</v>
      </c>
      <c r="G49" s="61" t="str">
        <f t="shared" si="13"/>
        <v>　　－　　</v>
      </c>
      <c r="H49" s="51">
        <v>991347</v>
      </c>
      <c r="I49" s="51">
        <v>1002262</v>
      </c>
      <c r="J49" s="58">
        <f t="shared" si="14"/>
        <v>0.9891096340078742</v>
      </c>
      <c r="K49" s="67">
        <f t="shared" si="8"/>
        <v>1798201</v>
      </c>
      <c r="L49" s="67">
        <f t="shared" si="9"/>
        <v>1400385</v>
      </c>
      <c r="M49" s="58">
        <f t="shared" si="11"/>
        <v>1.2840761647689742</v>
      </c>
    </row>
    <row r="50" spans="1:13" ht="16.5" customHeight="1">
      <c r="A50" s="62" t="s">
        <v>28</v>
      </c>
      <c r="B50" s="50">
        <v>1320612</v>
      </c>
      <c r="C50" s="51">
        <v>1300581</v>
      </c>
      <c r="D50" s="58">
        <f t="shared" si="10"/>
        <v>1.015401578217735</v>
      </c>
      <c r="E50" s="53">
        <v>0</v>
      </c>
      <c r="F50" s="50">
        <v>0</v>
      </c>
      <c r="G50" s="61" t="str">
        <f t="shared" si="13"/>
        <v>　　－　　</v>
      </c>
      <c r="H50" s="50">
        <v>374289</v>
      </c>
      <c r="I50" s="50">
        <v>377069</v>
      </c>
      <c r="J50" s="58">
        <f t="shared" si="14"/>
        <v>0.992627344067001</v>
      </c>
      <c r="K50" s="67">
        <f t="shared" si="8"/>
        <v>1694901</v>
      </c>
      <c r="L50" s="67">
        <f t="shared" si="9"/>
        <v>1677650</v>
      </c>
      <c r="M50" s="58">
        <f t="shared" si="11"/>
        <v>1.0102828361100349</v>
      </c>
    </row>
    <row r="51" spans="1:13" ht="16.5" customHeight="1">
      <c r="A51" s="62" t="s">
        <v>29</v>
      </c>
      <c r="B51" s="50">
        <v>375669</v>
      </c>
      <c r="C51" s="51">
        <v>484983</v>
      </c>
      <c r="D51" s="58">
        <f t="shared" si="10"/>
        <v>0.774602408744224</v>
      </c>
      <c r="E51" s="53">
        <v>0</v>
      </c>
      <c r="F51" s="50">
        <v>0</v>
      </c>
      <c r="G51" s="61" t="str">
        <f t="shared" si="13"/>
        <v>　　－　　</v>
      </c>
      <c r="H51" s="50">
        <v>1209036</v>
      </c>
      <c r="I51" s="50">
        <v>1286313</v>
      </c>
      <c r="J51" s="58">
        <f t="shared" si="14"/>
        <v>0.9399236422239378</v>
      </c>
      <c r="K51" s="67">
        <f t="shared" si="8"/>
        <v>1584705</v>
      </c>
      <c r="L51" s="67">
        <f t="shared" si="9"/>
        <v>1771296</v>
      </c>
      <c r="M51" s="58">
        <f t="shared" si="11"/>
        <v>0.8946584873448593</v>
      </c>
    </row>
    <row r="52" spans="1:13" ht="16.5" customHeight="1">
      <c r="A52" s="62" t="s">
        <v>246</v>
      </c>
      <c r="B52" s="50">
        <v>707068</v>
      </c>
      <c r="C52" s="51">
        <v>827977</v>
      </c>
      <c r="D52" s="58">
        <f t="shared" si="10"/>
        <v>0.853970581308418</v>
      </c>
      <c r="E52" s="53">
        <v>0</v>
      </c>
      <c r="F52" s="50">
        <v>0</v>
      </c>
      <c r="G52" s="61" t="str">
        <f t="shared" si="13"/>
        <v>　　－　　</v>
      </c>
      <c r="H52" s="50">
        <v>673737</v>
      </c>
      <c r="I52" s="50">
        <v>693747</v>
      </c>
      <c r="J52" s="58">
        <f t="shared" si="14"/>
        <v>0.9711566320286791</v>
      </c>
      <c r="K52" s="67">
        <f t="shared" si="8"/>
        <v>1380805</v>
      </c>
      <c r="L52" s="67">
        <f t="shared" si="9"/>
        <v>1521724</v>
      </c>
      <c r="M52" s="58">
        <f t="shared" si="11"/>
        <v>0.9073951649576402</v>
      </c>
    </row>
    <row r="53" spans="1:13" ht="16.5" customHeight="1">
      <c r="A53" s="62" t="s">
        <v>30</v>
      </c>
      <c r="B53" s="50">
        <v>953342</v>
      </c>
      <c r="C53" s="51">
        <v>926994</v>
      </c>
      <c r="D53" s="58">
        <f t="shared" si="10"/>
        <v>1.0284230534393966</v>
      </c>
      <c r="E53" s="53">
        <v>11763</v>
      </c>
      <c r="F53" s="50">
        <v>14476</v>
      </c>
      <c r="G53" s="60">
        <f>SUM(E53/F53)</f>
        <v>0.8125863498203924</v>
      </c>
      <c r="H53" s="50">
        <v>390494</v>
      </c>
      <c r="I53" s="50">
        <v>429823</v>
      </c>
      <c r="J53" s="58">
        <f t="shared" si="14"/>
        <v>0.908499545161613</v>
      </c>
      <c r="K53" s="67">
        <f t="shared" si="8"/>
        <v>1355599</v>
      </c>
      <c r="L53" s="67">
        <f t="shared" si="9"/>
        <v>1371293</v>
      </c>
      <c r="M53" s="58">
        <f t="shared" si="11"/>
        <v>0.9885553269797192</v>
      </c>
    </row>
    <row r="54" spans="1:13" ht="16.5" customHeight="1">
      <c r="A54" s="62" t="s">
        <v>31</v>
      </c>
      <c r="B54" s="50">
        <v>121698</v>
      </c>
      <c r="C54" s="51">
        <v>141507</v>
      </c>
      <c r="D54" s="69">
        <f t="shared" si="10"/>
        <v>0.8600139922406665</v>
      </c>
      <c r="E54" s="53">
        <v>0</v>
      </c>
      <c r="F54" s="50">
        <v>0</v>
      </c>
      <c r="G54" s="61" t="str">
        <f>IF(OR(E54=0,F54=0),"　　－　　",ROUND(E54/F54*100,1))</f>
        <v>　　－　　</v>
      </c>
      <c r="H54" s="50">
        <v>852009</v>
      </c>
      <c r="I54" s="50">
        <v>903030</v>
      </c>
      <c r="J54" s="58">
        <f t="shared" si="14"/>
        <v>0.9435002159396698</v>
      </c>
      <c r="K54" s="67">
        <f t="shared" si="8"/>
        <v>973707</v>
      </c>
      <c r="L54" s="67">
        <f t="shared" si="9"/>
        <v>1044537</v>
      </c>
      <c r="M54" s="58">
        <f t="shared" si="11"/>
        <v>0.9321900516688255</v>
      </c>
    </row>
    <row r="55" spans="1:13" ht="15" customHeight="1">
      <c r="A55" s="70" t="s">
        <v>247</v>
      </c>
      <c r="B55" s="71">
        <f>SUM(B30:B54)</f>
        <v>31690518</v>
      </c>
      <c r="C55" s="72">
        <f>SUM(C30:C54)</f>
        <v>36922176</v>
      </c>
      <c r="D55" s="73">
        <f t="shared" si="10"/>
        <v>0.8583058051616459</v>
      </c>
      <c r="E55" s="74">
        <f>SUM(E30:E54)</f>
        <v>272006</v>
      </c>
      <c r="F55" s="71">
        <f>SUM(F30:F54)</f>
        <v>84831</v>
      </c>
      <c r="G55" s="73">
        <f>SUM(E55/F55)</f>
        <v>3.2064457568577525</v>
      </c>
      <c r="H55" s="71">
        <f>SUM(H30:H54)</f>
        <v>29610213</v>
      </c>
      <c r="I55" s="71">
        <f>SUM(I30:I54)</f>
        <v>41531439</v>
      </c>
      <c r="J55" s="73">
        <f t="shared" si="14"/>
        <v>0.7129589947509404</v>
      </c>
      <c r="K55" s="71">
        <f>SUM(K30:K54)</f>
        <v>61572737</v>
      </c>
      <c r="L55" s="71">
        <f>SUM(L30:L54)</f>
        <v>78538446</v>
      </c>
      <c r="M55" s="73">
        <f t="shared" si="11"/>
        <v>0.7839821149504282</v>
      </c>
    </row>
    <row r="56" spans="1:15" ht="15.75" customHeight="1">
      <c r="A56" s="70" t="s">
        <v>248</v>
      </c>
      <c r="B56" s="71">
        <f>B29+B55</f>
        <v>210588965</v>
      </c>
      <c r="C56" s="72">
        <f>C29+C55</f>
        <v>239126907</v>
      </c>
      <c r="D56" s="73">
        <f t="shared" si="10"/>
        <v>0.8806577546708284</v>
      </c>
      <c r="E56" s="74">
        <f>E29+E55</f>
        <v>4569438</v>
      </c>
      <c r="F56" s="71">
        <f>F29+F55</f>
        <v>2310639</v>
      </c>
      <c r="G56" s="73">
        <f>SUM(E56/F56)</f>
        <v>1.9775646477013502</v>
      </c>
      <c r="H56" s="71">
        <f>H29+H55</f>
        <v>318377672</v>
      </c>
      <c r="I56" s="71">
        <f>I29+I55</f>
        <v>334728569</v>
      </c>
      <c r="J56" s="73">
        <f t="shared" si="14"/>
        <v>0.9511517733641672</v>
      </c>
      <c r="K56" s="71">
        <f>K29+K55</f>
        <v>533536075</v>
      </c>
      <c r="L56" s="71">
        <f>L29+L55</f>
        <v>576166115</v>
      </c>
      <c r="M56" s="73">
        <f t="shared" si="11"/>
        <v>0.9260108519224529</v>
      </c>
      <c r="N56" s="65"/>
      <c r="O56" s="64"/>
    </row>
  </sheetData>
  <mergeCells count="1">
    <mergeCell ref="A2:A3"/>
  </mergeCells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6"/>
  <sheetViews>
    <sheetView zoomScale="75" zoomScaleNormal="75" workbookViewId="0" topLeftCell="A1">
      <selection activeCell="A5" sqref="A5"/>
    </sheetView>
  </sheetViews>
  <sheetFormatPr defaultColWidth="11.19921875" defaultRowHeight="15"/>
  <cols>
    <col min="1" max="1" width="25.09765625" style="83" customWidth="1"/>
    <col min="2" max="3" width="11.09765625" style="83" customWidth="1"/>
    <col min="4" max="4" width="6.59765625" style="83" customWidth="1"/>
    <col min="5" max="6" width="9.09765625" style="83" bestFit="1" customWidth="1"/>
    <col min="7" max="7" width="8.59765625" style="83" bestFit="1" customWidth="1"/>
    <col min="8" max="9" width="11.09765625" style="83" customWidth="1"/>
    <col min="10" max="10" width="6.59765625" style="83" customWidth="1"/>
    <col min="11" max="12" width="11.09765625" style="83" customWidth="1"/>
    <col min="13" max="13" width="9.8984375" style="83" bestFit="1" customWidth="1"/>
    <col min="14" max="16384" width="7.59765625" style="83" customWidth="1"/>
  </cols>
  <sheetData>
    <row r="1" spans="1:13" ht="18" customHeight="1">
      <c r="A1" s="80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 t="s">
        <v>14</v>
      </c>
    </row>
    <row r="2" spans="1:13" ht="16.5" customHeight="1">
      <c r="A2" s="235" t="s">
        <v>249</v>
      </c>
      <c r="B2" s="85" t="s">
        <v>15</v>
      </c>
      <c r="C2" s="86"/>
      <c r="D2" s="86"/>
      <c r="E2" s="85" t="s">
        <v>16</v>
      </c>
      <c r="F2" s="86"/>
      <c r="G2" s="86"/>
      <c r="H2" s="85" t="s">
        <v>17</v>
      </c>
      <c r="I2" s="85"/>
      <c r="J2" s="86"/>
      <c r="K2" s="85" t="s">
        <v>18</v>
      </c>
      <c r="L2" s="86"/>
      <c r="M2" s="87"/>
    </row>
    <row r="3" spans="1:13" ht="16.5" customHeight="1">
      <c r="A3" s="236"/>
      <c r="B3" s="88">
        <v>36007</v>
      </c>
      <c r="C3" s="88">
        <v>35642</v>
      </c>
      <c r="D3" s="89" t="s">
        <v>19</v>
      </c>
      <c r="E3" s="88">
        <v>36007</v>
      </c>
      <c r="F3" s="88">
        <v>35642</v>
      </c>
      <c r="G3" s="89" t="s">
        <v>19</v>
      </c>
      <c r="H3" s="88">
        <v>36007</v>
      </c>
      <c r="I3" s="88">
        <v>35642</v>
      </c>
      <c r="J3" s="89" t="s">
        <v>19</v>
      </c>
      <c r="K3" s="88">
        <v>36007</v>
      </c>
      <c r="L3" s="88">
        <v>35642</v>
      </c>
      <c r="M3" s="89" t="s">
        <v>19</v>
      </c>
    </row>
    <row r="4" spans="1:13" ht="16.5" customHeight="1">
      <c r="A4" s="90" t="s">
        <v>250</v>
      </c>
      <c r="B4" s="50">
        <v>49692233</v>
      </c>
      <c r="C4" s="51">
        <v>58616536</v>
      </c>
      <c r="D4" s="58">
        <f aca="true" t="shared" si="0" ref="D4:D35">B4/C4</f>
        <v>0.8477511021804496</v>
      </c>
      <c r="E4" s="53">
        <v>1725188</v>
      </c>
      <c r="F4" s="50">
        <v>1782219</v>
      </c>
      <c r="G4" s="54">
        <f aca="true" t="shared" si="1" ref="G4:G9">E4/F4</f>
        <v>0.9680000044887862</v>
      </c>
      <c r="H4" s="50">
        <v>98937295</v>
      </c>
      <c r="I4" s="50">
        <v>96115966</v>
      </c>
      <c r="J4" s="54">
        <f aca="true" t="shared" si="2" ref="J4:J13">H4/I4</f>
        <v>1.0293533854718788</v>
      </c>
      <c r="K4" s="49">
        <f aca="true" t="shared" si="3" ref="K4:K28">+B4+E4+H4</f>
        <v>150354716</v>
      </c>
      <c r="L4" s="49">
        <f aca="true" t="shared" si="4" ref="L4:L28">+C4+F4+I4</f>
        <v>156514721</v>
      </c>
      <c r="M4" s="52">
        <f aca="true" t="shared" si="5" ref="M4:M35">K4/L4</f>
        <v>0.9606426477928552</v>
      </c>
    </row>
    <row r="5" spans="1:13" ht="16.5" customHeight="1">
      <c r="A5" s="91" t="s">
        <v>286</v>
      </c>
      <c r="B5" s="50">
        <v>24049873</v>
      </c>
      <c r="C5" s="51">
        <v>27499368</v>
      </c>
      <c r="D5" s="58">
        <f t="shared" si="0"/>
        <v>0.8745609353640418</v>
      </c>
      <c r="E5" s="53">
        <v>192867</v>
      </c>
      <c r="F5" s="50">
        <v>1166888</v>
      </c>
      <c r="G5" s="59">
        <f t="shared" si="1"/>
        <v>0.16528321484152722</v>
      </c>
      <c r="H5" s="50">
        <v>44211439</v>
      </c>
      <c r="I5" s="50">
        <v>47272625</v>
      </c>
      <c r="J5" s="59">
        <f t="shared" si="2"/>
        <v>0.9352440022105817</v>
      </c>
      <c r="K5" s="57">
        <f t="shared" si="3"/>
        <v>68454179</v>
      </c>
      <c r="L5" s="57">
        <f t="shared" si="4"/>
        <v>75938881</v>
      </c>
      <c r="M5" s="58">
        <f t="shared" si="5"/>
        <v>0.9014378154979661</v>
      </c>
    </row>
    <row r="6" spans="1:13" ht="16.5" customHeight="1">
      <c r="A6" s="91" t="s">
        <v>287</v>
      </c>
      <c r="B6" s="50">
        <v>19183304</v>
      </c>
      <c r="C6" s="51">
        <v>21129792</v>
      </c>
      <c r="D6" s="58">
        <f t="shared" si="0"/>
        <v>0.9078794528597347</v>
      </c>
      <c r="E6" s="53">
        <v>309595</v>
      </c>
      <c r="F6" s="50">
        <v>275287</v>
      </c>
      <c r="G6" s="59">
        <f t="shared" si="1"/>
        <v>1.1246262990987588</v>
      </c>
      <c r="H6" s="50">
        <v>30944624</v>
      </c>
      <c r="I6" s="50">
        <v>27809972</v>
      </c>
      <c r="J6" s="59">
        <f t="shared" si="2"/>
        <v>1.1127168340910232</v>
      </c>
      <c r="K6" s="57">
        <f t="shared" si="3"/>
        <v>50437523</v>
      </c>
      <c r="L6" s="57">
        <f t="shared" si="4"/>
        <v>49215051</v>
      </c>
      <c r="M6" s="58">
        <f t="shared" si="5"/>
        <v>1.024839393136055</v>
      </c>
    </row>
    <row r="7" spans="1:13" ht="16.5" customHeight="1">
      <c r="A7" s="91" t="s">
        <v>288</v>
      </c>
      <c r="B7" s="50">
        <v>18989022</v>
      </c>
      <c r="C7" s="51">
        <v>21412604</v>
      </c>
      <c r="D7" s="58">
        <f t="shared" si="0"/>
        <v>0.8868151673659121</v>
      </c>
      <c r="E7" s="53">
        <v>60882</v>
      </c>
      <c r="F7" s="50">
        <v>38532</v>
      </c>
      <c r="G7" s="59">
        <f t="shared" si="1"/>
        <v>1.5800373715353473</v>
      </c>
      <c r="H7" s="50">
        <v>11478860</v>
      </c>
      <c r="I7" s="50">
        <v>11359577</v>
      </c>
      <c r="J7" s="59">
        <f t="shared" si="2"/>
        <v>1.0105006550860125</v>
      </c>
      <c r="K7" s="57">
        <f t="shared" si="3"/>
        <v>30528764</v>
      </c>
      <c r="L7" s="57">
        <f t="shared" si="4"/>
        <v>32810713</v>
      </c>
      <c r="M7" s="58">
        <f t="shared" si="5"/>
        <v>0.9304510999197122</v>
      </c>
    </row>
    <row r="8" spans="1:13" ht="16.5" customHeight="1">
      <c r="A8" s="91" t="s">
        <v>251</v>
      </c>
      <c r="B8" s="50">
        <v>8549504</v>
      </c>
      <c r="C8" s="51">
        <v>9386293</v>
      </c>
      <c r="D8" s="58">
        <f t="shared" si="0"/>
        <v>0.910849895693646</v>
      </c>
      <c r="E8" s="53">
        <v>1375</v>
      </c>
      <c r="F8" s="50">
        <v>1519</v>
      </c>
      <c r="G8" s="59">
        <f t="shared" si="1"/>
        <v>0.9052007899934167</v>
      </c>
      <c r="H8" s="50">
        <v>17860620</v>
      </c>
      <c r="I8" s="50">
        <v>17309437</v>
      </c>
      <c r="J8" s="59">
        <f t="shared" si="2"/>
        <v>1.0318429189811316</v>
      </c>
      <c r="K8" s="57">
        <f t="shared" si="3"/>
        <v>26411499</v>
      </c>
      <c r="L8" s="57">
        <f t="shared" si="4"/>
        <v>26697249</v>
      </c>
      <c r="M8" s="58">
        <f t="shared" si="5"/>
        <v>0.989296650003152</v>
      </c>
    </row>
    <row r="9" spans="1:13" ht="16.5" customHeight="1">
      <c r="A9" s="91" t="s">
        <v>289</v>
      </c>
      <c r="B9" s="50">
        <v>6234610</v>
      </c>
      <c r="C9" s="51">
        <v>8133105</v>
      </c>
      <c r="D9" s="58">
        <f t="shared" si="0"/>
        <v>0.7665719304005051</v>
      </c>
      <c r="E9" s="53">
        <v>191208</v>
      </c>
      <c r="F9" s="50">
        <v>74172</v>
      </c>
      <c r="G9" s="59">
        <f t="shared" si="1"/>
        <v>2.577900016178612</v>
      </c>
      <c r="H9" s="50">
        <v>11047663</v>
      </c>
      <c r="I9" s="50">
        <v>12433368</v>
      </c>
      <c r="J9" s="59">
        <f t="shared" si="2"/>
        <v>0.8885495064571401</v>
      </c>
      <c r="K9" s="57">
        <f t="shared" si="3"/>
        <v>17473481</v>
      </c>
      <c r="L9" s="57">
        <f t="shared" si="4"/>
        <v>20640645</v>
      </c>
      <c r="M9" s="58">
        <f t="shared" si="5"/>
        <v>0.8465569268789808</v>
      </c>
    </row>
    <row r="10" spans="1:13" ht="16.5" customHeight="1">
      <c r="A10" s="91" t="s">
        <v>291</v>
      </c>
      <c r="B10" s="50">
        <v>28075157</v>
      </c>
      <c r="C10" s="51">
        <v>28336907</v>
      </c>
      <c r="D10" s="58">
        <f t="shared" si="0"/>
        <v>0.9907629297721167</v>
      </c>
      <c r="E10" s="53">
        <v>0</v>
      </c>
      <c r="F10" s="50">
        <v>0</v>
      </c>
      <c r="G10" s="92" t="s">
        <v>20</v>
      </c>
      <c r="H10" s="50">
        <v>959035</v>
      </c>
      <c r="I10" s="50">
        <v>727024</v>
      </c>
      <c r="J10" s="59">
        <f t="shared" si="2"/>
        <v>1.3191242654988007</v>
      </c>
      <c r="K10" s="57">
        <f t="shared" si="3"/>
        <v>29034192</v>
      </c>
      <c r="L10" s="57">
        <f t="shared" si="4"/>
        <v>29063931</v>
      </c>
      <c r="M10" s="58">
        <f t="shared" si="5"/>
        <v>0.9989767729630241</v>
      </c>
    </row>
    <row r="11" spans="1:13" ht="16.5" customHeight="1">
      <c r="A11" s="91" t="s">
        <v>293</v>
      </c>
      <c r="B11" s="50">
        <v>12965102</v>
      </c>
      <c r="C11" s="51">
        <v>14332858</v>
      </c>
      <c r="D11" s="58">
        <f t="shared" si="0"/>
        <v>0.9045719981318451</v>
      </c>
      <c r="E11" s="53">
        <v>72952</v>
      </c>
      <c r="F11" s="50">
        <v>68306</v>
      </c>
      <c r="G11" s="59">
        <f>E11/F11</f>
        <v>1.0680174508827922</v>
      </c>
      <c r="H11" s="50">
        <v>5433622</v>
      </c>
      <c r="I11" s="50">
        <v>5152374</v>
      </c>
      <c r="J11" s="59">
        <f t="shared" si="2"/>
        <v>1.0545860995339236</v>
      </c>
      <c r="K11" s="57">
        <f t="shared" si="3"/>
        <v>18471676</v>
      </c>
      <c r="L11" s="57">
        <f t="shared" si="4"/>
        <v>19553538</v>
      </c>
      <c r="M11" s="58">
        <f t="shared" si="5"/>
        <v>0.9446718031284159</v>
      </c>
    </row>
    <row r="12" spans="1:13" ht="16.5" customHeight="1">
      <c r="A12" s="91" t="s">
        <v>153</v>
      </c>
      <c r="B12" s="50">
        <v>3248313</v>
      </c>
      <c r="C12" s="51">
        <v>3494753</v>
      </c>
      <c r="D12" s="58">
        <f t="shared" si="0"/>
        <v>0.9294828561560717</v>
      </c>
      <c r="E12" s="53">
        <v>8665</v>
      </c>
      <c r="F12" s="50">
        <v>6542</v>
      </c>
      <c r="G12" s="59">
        <f>E12/F12</f>
        <v>1.3245184958728218</v>
      </c>
      <c r="H12" s="50">
        <v>8254611</v>
      </c>
      <c r="I12" s="50">
        <v>8078959</v>
      </c>
      <c r="J12" s="59">
        <f t="shared" si="2"/>
        <v>1.0217419100653933</v>
      </c>
      <c r="K12" s="57">
        <f t="shared" si="3"/>
        <v>11511589</v>
      </c>
      <c r="L12" s="57">
        <f t="shared" si="4"/>
        <v>11580254</v>
      </c>
      <c r="M12" s="58">
        <f t="shared" si="5"/>
        <v>0.9940705100250824</v>
      </c>
    </row>
    <row r="13" spans="1:13" ht="16.5" customHeight="1">
      <c r="A13" s="91" t="s">
        <v>297</v>
      </c>
      <c r="B13" s="50">
        <v>1636525</v>
      </c>
      <c r="C13" s="51">
        <v>1739036</v>
      </c>
      <c r="D13" s="58">
        <f t="shared" si="0"/>
        <v>0.9410529741764978</v>
      </c>
      <c r="E13" s="53">
        <v>18358</v>
      </c>
      <c r="F13" s="50">
        <v>29088</v>
      </c>
      <c r="G13" s="59">
        <f>E13/F13</f>
        <v>0.6311193619361937</v>
      </c>
      <c r="H13" s="50">
        <v>6874879</v>
      </c>
      <c r="I13" s="50">
        <v>7399523</v>
      </c>
      <c r="J13" s="59">
        <f t="shared" si="2"/>
        <v>0.9290975918312573</v>
      </c>
      <c r="K13" s="57">
        <f t="shared" si="3"/>
        <v>8529762</v>
      </c>
      <c r="L13" s="57">
        <f t="shared" si="4"/>
        <v>9167647</v>
      </c>
      <c r="M13" s="58">
        <f t="shared" si="5"/>
        <v>0.9304199867206929</v>
      </c>
    </row>
    <row r="14" spans="1:13" ht="16.5" customHeight="1">
      <c r="A14" s="91" t="s">
        <v>294</v>
      </c>
      <c r="B14" s="50">
        <v>15456210</v>
      </c>
      <c r="C14" s="51">
        <v>18325557</v>
      </c>
      <c r="D14" s="58">
        <f t="shared" si="0"/>
        <v>0.8434237496846617</v>
      </c>
      <c r="E14" s="53">
        <v>0</v>
      </c>
      <c r="F14" s="50">
        <v>0</v>
      </c>
      <c r="G14" s="92" t="s">
        <v>154</v>
      </c>
      <c r="H14" s="50">
        <v>0</v>
      </c>
      <c r="I14" s="50">
        <v>0</v>
      </c>
      <c r="J14" s="92" t="s">
        <v>154</v>
      </c>
      <c r="K14" s="57">
        <f t="shared" si="3"/>
        <v>15456210</v>
      </c>
      <c r="L14" s="57">
        <f t="shared" si="4"/>
        <v>18325557</v>
      </c>
      <c r="M14" s="58">
        <f t="shared" si="5"/>
        <v>0.8434237496846617</v>
      </c>
    </row>
    <row r="15" spans="1:13" ht="16.5" customHeight="1">
      <c r="A15" s="91" t="s">
        <v>299</v>
      </c>
      <c r="B15" s="50">
        <v>937397</v>
      </c>
      <c r="C15" s="51">
        <v>1204300</v>
      </c>
      <c r="D15" s="58">
        <f t="shared" si="0"/>
        <v>0.7783749896205264</v>
      </c>
      <c r="E15" s="53">
        <v>17328</v>
      </c>
      <c r="F15" s="50">
        <v>13793</v>
      </c>
      <c r="G15" s="59">
        <f>E15/F15</f>
        <v>1.2562894221706662</v>
      </c>
      <c r="H15" s="50">
        <v>7505031</v>
      </c>
      <c r="I15" s="50">
        <v>7245732</v>
      </c>
      <c r="J15" s="59">
        <f aca="true" t="shared" si="6" ref="J15:J20">H15/I15</f>
        <v>1.0357864464211484</v>
      </c>
      <c r="K15" s="57">
        <f t="shared" si="3"/>
        <v>8459756</v>
      </c>
      <c r="L15" s="57">
        <f t="shared" si="4"/>
        <v>8463825</v>
      </c>
      <c r="M15" s="58">
        <f t="shared" si="5"/>
        <v>0.9995192480940945</v>
      </c>
    </row>
    <row r="16" spans="1:13" ht="16.5" customHeight="1">
      <c r="A16" s="91" t="s">
        <v>6</v>
      </c>
      <c r="B16" s="50">
        <v>3412218</v>
      </c>
      <c r="C16" s="51">
        <v>3906863</v>
      </c>
      <c r="D16" s="58">
        <f t="shared" si="0"/>
        <v>0.8733907485366137</v>
      </c>
      <c r="E16" s="53">
        <v>88528</v>
      </c>
      <c r="F16" s="50">
        <v>98443</v>
      </c>
      <c r="G16" s="59">
        <f>E16/F16</f>
        <v>0.8992818179047773</v>
      </c>
      <c r="H16" s="50">
        <v>5194265</v>
      </c>
      <c r="I16" s="50">
        <v>5059957</v>
      </c>
      <c r="J16" s="59">
        <f t="shared" si="6"/>
        <v>1.0265433085696183</v>
      </c>
      <c r="K16" s="57">
        <f t="shared" si="3"/>
        <v>8695011</v>
      </c>
      <c r="L16" s="57">
        <f t="shared" si="4"/>
        <v>9065263</v>
      </c>
      <c r="M16" s="58">
        <f t="shared" si="5"/>
        <v>0.9591570592050115</v>
      </c>
    </row>
    <row r="17" spans="1:13" ht="16.5" customHeight="1">
      <c r="A17" s="91" t="s">
        <v>300</v>
      </c>
      <c r="B17" s="50">
        <v>2019346</v>
      </c>
      <c r="C17" s="51">
        <v>2138854</v>
      </c>
      <c r="D17" s="58">
        <f t="shared" si="0"/>
        <v>0.9441252184581089</v>
      </c>
      <c r="E17" s="53">
        <v>0</v>
      </c>
      <c r="F17" s="50">
        <v>0</v>
      </c>
      <c r="G17" s="92" t="s">
        <v>154</v>
      </c>
      <c r="H17" s="50">
        <v>6582978</v>
      </c>
      <c r="I17" s="50">
        <v>6194132</v>
      </c>
      <c r="J17" s="59">
        <f t="shared" si="6"/>
        <v>1.0627765117049492</v>
      </c>
      <c r="K17" s="57">
        <f t="shared" si="3"/>
        <v>8602324</v>
      </c>
      <c r="L17" s="57">
        <f t="shared" si="4"/>
        <v>8332986</v>
      </c>
      <c r="M17" s="58">
        <f t="shared" si="5"/>
        <v>1.032321907177091</v>
      </c>
    </row>
    <row r="18" spans="1:13" ht="16.5" customHeight="1">
      <c r="A18" s="91" t="s">
        <v>155</v>
      </c>
      <c r="B18" s="50">
        <v>652779</v>
      </c>
      <c r="C18" s="51">
        <v>731919</v>
      </c>
      <c r="D18" s="58">
        <f t="shared" si="0"/>
        <v>0.8918732810597894</v>
      </c>
      <c r="E18" s="53">
        <v>0</v>
      </c>
      <c r="F18" s="50">
        <v>0</v>
      </c>
      <c r="G18" s="92" t="s">
        <v>156</v>
      </c>
      <c r="H18" s="50">
        <v>6655841</v>
      </c>
      <c r="I18" s="50">
        <v>5999292</v>
      </c>
      <c r="J18" s="59">
        <f t="shared" si="6"/>
        <v>1.1094377469874779</v>
      </c>
      <c r="K18" s="57">
        <f t="shared" si="3"/>
        <v>7308620</v>
      </c>
      <c r="L18" s="57">
        <f t="shared" si="4"/>
        <v>6731211</v>
      </c>
      <c r="M18" s="58">
        <f t="shared" si="5"/>
        <v>1.085780849835193</v>
      </c>
    </row>
    <row r="19" spans="1:13" ht="16.5" customHeight="1">
      <c r="A19" s="93" t="s">
        <v>104</v>
      </c>
      <c r="B19" s="50">
        <v>68333</v>
      </c>
      <c r="C19" s="51">
        <v>105528</v>
      </c>
      <c r="D19" s="58">
        <f t="shared" si="0"/>
        <v>0.6475343036919111</v>
      </c>
      <c r="E19" s="53">
        <v>77355</v>
      </c>
      <c r="F19" s="50">
        <v>31760</v>
      </c>
      <c r="G19" s="59">
        <f>E19/F19</f>
        <v>2.435610831234257</v>
      </c>
      <c r="H19" s="50">
        <v>9783737</v>
      </c>
      <c r="I19" s="50">
        <v>9503273</v>
      </c>
      <c r="J19" s="59">
        <f t="shared" si="6"/>
        <v>1.0295123585316344</v>
      </c>
      <c r="K19" s="57">
        <f t="shared" si="3"/>
        <v>9929425</v>
      </c>
      <c r="L19" s="57">
        <f t="shared" si="4"/>
        <v>9640561</v>
      </c>
      <c r="M19" s="58">
        <f t="shared" si="5"/>
        <v>1.0299634015074435</v>
      </c>
    </row>
    <row r="20" spans="1:13" ht="16.5" customHeight="1">
      <c r="A20" s="91" t="s">
        <v>7</v>
      </c>
      <c r="B20" s="50">
        <v>3865178</v>
      </c>
      <c r="C20" s="51">
        <v>4340505</v>
      </c>
      <c r="D20" s="58">
        <f t="shared" si="0"/>
        <v>0.8904903922469851</v>
      </c>
      <c r="E20" s="53">
        <v>123</v>
      </c>
      <c r="F20" s="50">
        <v>5852</v>
      </c>
      <c r="G20" s="59">
        <f>E20/F20</f>
        <v>0.021018455228981544</v>
      </c>
      <c r="H20" s="50">
        <v>6240045</v>
      </c>
      <c r="I20" s="50">
        <v>6071995</v>
      </c>
      <c r="J20" s="59">
        <f t="shared" si="6"/>
        <v>1.0276762414988814</v>
      </c>
      <c r="K20" s="57">
        <f t="shared" si="3"/>
        <v>10105346</v>
      </c>
      <c r="L20" s="57">
        <f t="shared" si="4"/>
        <v>10418352</v>
      </c>
      <c r="M20" s="58">
        <f t="shared" si="5"/>
        <v>0.9699562848327643</v>
      </c>
    </row>
    <row r="21" spans="1:13" ht="16.5" customHeight="1">
      <c r="A21" s="91" t="s">
        <v>8</v>
      </c>
      <c r="B21" s="50">
        <v>9230591</v>
      </c>
      <c r="C21" s="51">
        <v>10847282</v>
      </c>
      <c r="D21" s="58">
        <f t="shared" si="0"/>
        <v>0.8509588853687035</v>
      </c>
      <c r="E21" s="53">
        <v>0</v>
      </c>
      <c r="F21" s="50">
        <v>0</v>
      </c>
      <c r="G21" s="92" t="s">
        <v>156</v>
      </c>
      <c r="H21" s="50">
        <v>0</v>
      </c>
      <c r="I21" s="50">
        <v>0</v>
      </c>
      <c r="J21" s="92" t="s">
        <v>156</v>
      </c>
      <c r="K21" s="57">
        <f t="shared" si="3"/>
        <v>9230591</v>
      </c>
      <c r="L21" s="57">
        <f t="shared" si="4"/>
        <v>10847282</v>
      </c>
      <c r="M21" s="58">
        <f t="shared" si="5"/>
        <v>0.8509588853687035</v>
      </c>
    </row>
    <row r="22" spans="1:13" ht="16.5" customHeight="1">
      <c r="A22" s="91" t="s">
        <v>157</v>
      </c>
      <c r="B22" s="50">
        <v>8988484</v>
      </c>
      <c r="C22" s="51">
        <v>10442739</v>
      </c>
      <c r="D22" s="58">
        <f t="shared" si="0"/>
        <v>0.8607400797817507</v>
      </c>
      <c r="E22" s="53">
        <v>0</v>
      </c>
      <c r="F22" s="50">
        <v>0</v>
      </c>
      <c r="G22" s="92" t="s">
        <v>158</v>
      </c>
      <c r="H22" s="50">
        <v>0</v>
      </c>
      <c r="I22" s="50">
        <v>0</v>
      </c>
      <c r="J22" s="92" t="s">
        <v>158</v>
      </c>
      <c r="K22" s="57">
        <f t="shared" si="3"/>
        <v>8988484</v>
      </c>
      <c r="L22" s="57">
        <f t="shared" si="4"/>
        <v>10442739</v>
      </c>
      <c r="M22" s="58">
        <f t="shared" si="5"/>
        <v>0.8607400797817507</v>
      </c>
    </row>
    <row r="23" spans="1:14" ht="16.5" customHeight="1">
      <c r="A23" s="91" t="s">
        <v>159</v>
      </c>
      <c r="B23" s="50">
        <v>1567835</v>
      </c>
      <c r="C23" s="51">
        <v>1674717</v>
      </c>
      <c r="D23" s="58">
        <f t="shared" si="0"/>
        <v>0.9361790678663917</v>
      </c>
      <c r="E23" s="53">
        <v>10671</v>
      </c>
      <c r="F23" s="50">
        <v>6714</v>
      </c>
      <c r="G23" s="59">
        <f>E23/F23</f>
        <v>1.5893655049151028</v>
      </c>
      <c r="H23" s="50">
        <v>3782291</v>
      </c>
      <c r="I23" s="50">
        <v>3656616</v>
      </c>
      <c r="J23" s="59">
        <f aca="true" t="shared" si="7" ref="J23:J31">H23/I23</f>
        <v>1.0343692091266898</v>
      </c>
      <c r="K23" s="57">
        <f t="shared" si="3"/>
        <v>5360797</v>
      </c>
      <c r="L23" s="57">
        <f t="shared" si="4"/>
        <v>5338047</v>
      </c>
      <c r="M23" s="58">
        <f t="shared" si="5"/>
        <v>1.0042618583163467</v>
      </c>
      <c r="N23" s="94"/>
    </row>
    <row r="24" spans="1:14" ht="16.5" customHeight="1">
      <c r="A24" s="91" t="s">
        <v>106</v>
      </c>
      <c r="B24" s="50">
        <v>1216015</v>
      </c>
      <c r="C24" s="51">
        <v>1447638</v>
      </c>
      <c r="D24" s="58">
        <f t="shared" si="0"/>
        <v>0.8399993644820045</v>
      </c>
      <c r="E24" s="53">
        <v>3465</v>
      </c>
      <c r="F24" s="50">
        <v>671</v>
      </c>
      <c r="G24" s="59">
        <f>E24/F24</f>
        <v>5.163934426229508</v>
      </c>
      <c r="H24" s="50">
        <v>3192810</v>
      </c>
      <c r="I24" s="50">
        <v>3488980</v>
      </c>
      <c r="J24" s="59">
        <f t="shared" si="7"/>
        <v>0.9151127263555537</v>
      </c>
      <c r="K24" s="57">
        <f t="shared" si="3"/>
        <v>4412290</v>
      </c>
      <c r="L24" s="57">
        <f t="shared" si="4"/>
        <v>4937289</v>
      </c>
      <c r="M24" s="58">
        <f t="shared" si="5"/>
        <v>0.8936665445348652</v>
      </c>
      <c r="N24" s="84"/>
    </row>
    <row r="25" spans="1:13" ht="16.5" customHeight="1">
      <c r="A25" s="93" t="s">
        <v>160</v>
      </c>
      <c r="B25" s="50">
        <v>1707558</v>
      </c>
      <c r="C25" s="51">
        <v>1817497</v>
      </c>
      <c r="D25" s="58">
        <f t="shared" si="0"/>
        <v>0.939510766730289</v>
      </c>
      <c r="E25" s="53">
        <v>7592</v>
      </c>
      <c r="F25" s="50">
        <v>0</v>
      </c>
      <c r="G25" s="92" t="s">
        <v>161</v>
      </c>
      <c r="H25" s="50">
        <v>2524724</v>
      </c>
      <c r="I25" s="50">
        <v>2547386</v>
      </c>
      <c r="J25" s="59">
        <f t="shared" si="7"/>
        <v>0.9911038217215609</v>
      </c>
      <c r="K25" s="57">
        <f t="shared" si="3"/>
        <v>4239874</v>
      </c>
      <c r="L25" s="57">
        <f t="shared" si="4"/>
        <v>4364883</v>
      </c>
      <c r="M25" s="58">
        <f t="shared" si="5"/>
        <v>0.9713602861749101</v>
      </c>
    </row>
    <row r="26" spans="1:13" ht="16.5" customHeight="1">
      <c r="A26" s="93" t="s">
        <v>112</v>
      </c>
      <c r="B26" s="50">
        <v>1153128</v>
      </c>
      <c r="C26" s="51">
        <v>1305921</v>
      </c>
      <c r="D26" s="58">
        <f t="shared" si="0"/>
        <v>0.8829998139244257</v>
      </c>
      <c r="E26" s="53">
        <v>0</v>
      </c>
      <c r="F26" s="50">
        <v>0</v>
      </c>
      <c r="G26" s="92" t="s">
        <v>162</v>
      </c>
      <c r="H26" s="50">
        <v>4917882</v>
      </c>
      <c r="I26" s="50">
        <v>5101538</v>
      </c>
      <c r="J26" s="58">
        <f t="shared" si="7"/>
        <v>0.963999876115791</v>
      </c>
      <c r="K26" s="67">
        <f t="shared" si="3"/>
        <v>6071010</v>
      </c>
      <c r="L26" s="67">
        <f t="shared" si="4"/>
        <v>6407459</v>
      </c>
      <c r="M26" s="58">
        <f t="shared" si="5"/>
        <v>0.9474910413004594</v>
      </c>
    </row>
    <row r="27" spans="1:14" ht="16.5" customHeight="1">
      <c r="A27" s="93" t="s">
        <v>108</v>
      </c>
      <c r="B27" s="51">
        <v>4338970</v>
      </c>
      <c r="C27" s="51">
        <v>4775995</v>
      </c>
      <c r="D27" s="58">
        <f t="shared" si="0"/>
        <v>0.9084955072189146</v>
      </c>
      <c r="E27" s="68">
        <v>0</v>
      </c>
      <c r="F27" s="51">
        <v>0</v>
      </c>
      <c r="G27" s="92" t="s">
        <v>162</v>
      </c>
      <c r="H27" s="51">
        <v>360374</v>
      </c>
      <c r="I27" s="51">
        <v>383498</v>
      </c>
      <c r="J27" s="59">
        <f t="shared" si="7"/>
        <v>0.9397024234806961</v>
      </c>
      <c r="K27" s="57">
        <f t="shared" si="3"/>
        <v>4699344</v>
      </c>
      <c r="L27" s="57">
        <f t="shared" si="4"/>
        <v>5159493</v>
      </c>
      <c r="M27" s="58">
        <f t="shared" si="5"/>
        <v>0.9108150742718325</v>
      </c>
      <c r="N27" s="94"/>
    </row>
    <row r="28" spans="1:13" ht="16.5" customHeight="1">
      <c r="A28" s="93" t="s">
        <v>113</v>
      </c>
      <c r="B28" s="50">
        <v>247650</v>
      </c>
      <c r="C28" s="51">
        <v>269505</v>
      </c>
      <c r="D28" s="69">
        <f t="shared" si="0"/>
        <v>0.918906884844437</v>
      </c>
      <c r="E28" s="53">
        <v>59797</v>
      </c>
      <c r="F28" s="50">
        <v>130565</v>
      </c>
      <c r="G28" s="59">
        <f>E28/F28</f>
        <v>0.457986443533872</v>
      </c>
      <c r="H28" s="50">
        <v>5028447</v>
      </c>
      <c r="I28" s="50">
        <v>4646097</v>
      </c>
      <c r="J28" s="58">
        <f t="shared" si="7"/>
        <v>1.0822948810582302</v>
      </c>
      <c r="K28" s="67">
        <f t="shared" si="3"/>
        <v>5335894</v>
      </c>
      <c r="L28" s="67">
        <f t="shared" si="4"/>
        <v>5046167</v>
      </c>
      <c r="M28" s="58">
        <f t="shared" si="5"/>
        <v>1.0574152619205825</v>
      </c>
    </row>
    <row r="29" spans="1:13" ht="15" customHeight="1">
      <c r="A29" s="89" t="s">
        <v>163</v>
      </c>
      <c r="B29" s="71">
        <f>SUM(B4:B28)</f>
        <v>227485335</v>
      </c>
      <c r="C29" s="72">
        <f>SUM(C4:C28)</f>
        <v>257416072</v>
      </c>
      <c r="D29" s="73">
        <f t="shared" si="0"/>
        <v>0.8837262305828363</v>
      </c>
      <c r="E29" s="74">
        <f>SUM(E4:E28)</f>
        <v>2845949</v>
      </c>
      <c r="F29" s="71">
        <f>SUM(F4:F28)</f>
        <v>3730351</v>
      </c>
      <c r="G29" s="73">
        <f>E29/F29</f>
        <v>0.7629172161011122</v>
      </c>
      <c r="H29" s="71">
        <f>SUM(H4:H28)</f>
        <v>297771073</v>
      </c>
      <c r="I29" s="71">
        <f>SUM(I4:I28)</f>
        <v>293557321</v>
      </c>
      <c r="J29" s="73">
        <f t="shared" si="7"/>
        <v>1.0143541029249277</v>
      </c>
      <c r="K29" s="71">
        <f>SUM(K4:K28)</f>
        <v>528102357</v>
      </c>
      <c r="L29" s="71">
        <f>SUM(L4:L28)</f>
        <v>554703744</v>
      </c>
      <c r="M29" s="73">
        <f t="shared" si="5"/>
        <v>0.9520439743056791</v>
      </c>
    </row>
    <row r="30" spans="1:13" ht="16.5" customHeight="1">
      <c r="A30" s="91" t="s">
        <v>164</v>
      </c>
      <c r="B30" s="68">
        <v>531531</v>
      </c>
      <c r="C30" s="51">
        <v>727054</v>
      </c>
      <c r="D30" s="52">
        <f t="shared" si="0"/>
        <v>0.7310749958049884</v>
      </c>
      <c r="E30" s="53">
        <v>0</v>
      </c>
      <c r="F30" s="68">
        <v>0</v>
      </c>
      <c r="G30" s="92" t="s">
        <v>165</v>
      </c>
      <c r="H30" s="68">
        <v>2395662</v>
      </c>
      <c r="I30" s="50">
        <v>3507046</v>
      </c>
      <c r="J30" s="95">
        <f t="shared" si="7"/>
        <v>0.6830996799015467</v>
      </c>
      <c r="K30" s="67">
        <f aca="true" t="shared" si="8" ref="K30:K54">+B30+E30+H30</f>
        <v>2927193</v>
      </c>
      <c r="L30" s="79">
        <f aca="true" t="shared" si="9" ref="L30:L54">+C30+F30+I30</f>
        <v>4234100</v>
      </c>
      <c r="M30" s="58">
        <f t="shared" si="5"/>
        <v>0.6913377104933752</v>
      </c>
    </row>
    <row r="31" spans="1:13" s="94" customFormat="1" ht="16.5" customHeight="1">
      <c r="A31" s="91" t="s">
        <v>166</v>
      </c>
      <c r="B31" s="68">
        <v>296151</v>
      </c>
      <c r="C31" s="51">
        <v>382490</v>
      </c>
      <c r="D31" s="58">
        <f t="shared" si="0"/>
        <v>0.7742712227770661</v>
      </c>
      <c r="E31" s="53">
        <v>3569</v>
      </c>
      <c r="F31" s="68">
        <v>3970</v>
      </c>
      <c r="G31" s="58">
        <f>E31/F31</f>
        <v>0.898992443324937</v>
      </c>
      <c r="H31" s="68">
        <v>2569666</v>
      </c>
      <c r="I31" s="50">
        <v>2599283</v>
      </c>
      <c r="J31" s="95">
        <f t="shared" si="7"/>
        <v>0.9886057039575914</v>
      </c>
      <c r="K31" s="67">
        <f t="shared" si="8"/>
        <v>2869386</v>
      </c>
      <c r="L31" s="79">
        <f t="shared" si="9"/>
        <v>2985743</v>
      </c>
      <c r="M31" s="58">
        <f t="shared" si="5"/>
        <v>0.9610291307724744</v>
      </c>
    </row>
    <row r="32" spans="1:13" ht="16.5" customHeight="1">
      <c r="A32" s="93" t="s">
        <v>167</v>
      </c>
      <c r="B32" s="50">
        <v>4927336</v>
      </c>
      <c r="C32" s="51">
        <v>5975836</v>
      </c>
      <c r="D32" s="58">
        <f t="shared" si="0"/>
        <v>0.8245433776964428</v>
      </c>
      <c r="E32" s="53">
        <v>0</v>
      </c>
      <c r="F32" s="50">
        <v>0</v>
      </c>
      <c r="G32" s="92" t="s">
        <v>168</v>
      </c>
      <c r="H32" s="50">
        <v>0</v>
      </c>
      <c r="I32" s="50">
        <v>0</v>
      </c>
      <c r="J32" s="92" t="s">
        <v>168</v>
      </c>
      <c r="K32" s="67">
        <f t="shared" si="8"/>
        <v>4927336</v>
      </c>
      <c r="L32" s="67">
        <f t="shared" si="9"/>
        <v>5975836</v>
      </c>
      <c r="M32" s="58">
        <f t="shared" si="5"/>
        <v>0.8245433776964428</v>
      </c>
    </row>
    <row r="33" spans="1:13" ht="16.5" customHeight="1">
      <c r="A33" s="93" t="s">
        <v>115</v>
      </c>
      <c r="B33" s="50">
        <v>1199829</v>
      </c>
      <c r="C33" s="51">
        <v>1446225</v>
      </c>
      <c r="D33" s="58">
        <f t="shared" si="0"/>
        <v>0.8296281698905772</v>
      </c>
      <c r="E33" s="53">
        <v>134930</v>
      </c>
      <c r="F33" s="50">
        <v>151572</v>
      </c>
      <c r="G33" s="59">
        <f>E33/F33</f>
        <v>0.8902039954609031</v>
      </c>
      <c r="H33" s="50">
        <v>2580922</v>
      </c>
      <c r="I33" s="50">
        <v>2824743</v>
      </c>
      <c r="J33" s="58">
        <f>H33/I33</f>
        <v>0.9136838289359421</v>
      </c>
      <c r="K33" s="67">
        <f t="shared" si="8"/>
        <v>3915681</v>
      </c>
      <c r="L33" s="67">
        <f t="shared" si="9"/>
        <v>4422540</v>
      </c>
      <c r="M33" s="58">
        <f t="shared" si="5"/>
        <v>0.8853918788750356</v>
      </c>
    </row>
    <row r="34" spans="1:13" ht="16.5" customHeight="1">
      <c r="A34" s="93" t="s">
        <v>169</v>
      </c>
      <c r="B34" s="50">
        <v>427549</v>
      </c>
      <c r="C34" s="51">
        <v>522224</v>
      </c>
      <c r="D34" s="58">
        <f t="shared" si="0"/>
        <v>0.8187080639725481</v>
      </c>
      <c r="E34" s="53">
        <v>328</v>
      </c>
      <c r="F34" s="50">
        <v>0</v>
      </c>
      <c r="G34" s="59" t="str">
        <f>IF(OR(E34=0,F34=0),"　　－　　",ROUND(E34/F34*100,1))</f>
        <v>　　－　　</v>
      </c>
      <c r="H34" s="50">
        <v>2417845</v>
      </c>
      <c r="I34" s="50">
        <v>2321586</v>
      </c>
      <c r="J34" s="58">
        <f>H34/I34</f>
        <v>1.0414626035822063</v>
      </c>
      <c r="K34" s="67">
        <f t="shared" si="8"/>
        <v>2845722</v>
      </c>
      <c r="L34" s="67">
        <f t="shared" si="9"/>
        <v>2843810</v>
      </c>
      <c r="M34" s="58">
        <f t="shared" si="5"/>
        <v>1.00067233746277</v>
      </c>
    </row>
    <row r="35" spans="1:13" ht="16.5" customHeight="1">
      <c r="A35" s="93" t="s">
        <v>9</v>
      </c>
      <c r="B35" s="50">
        <v>2717046</v>
      </c>
      <c r="C35" s="51">
        <v>2774971</v>
      </c>
      <c r="D35" s="58">
        <f t="shared" si="0"/>
        <v>0.9791259079824618</v>
      </c>
      <c r="E35" s="53">
        <v>18071</v>
      </c>
      <c r="F35" s="50">
        <v>74332</v>
      </c>
      <c r="G35" s="59">
        <f>E35/F35</f>
        <v>0.24311198407146317</v>
      </c>
      <c r="H35" s="50">
        <v>218476</v>
      </c>
      <c r="I35" s="50">
        <v>199189</v>
      </c>
      <c r="J35" s="58">
        <f>H35/I35</f>
        <v>1.0968276360642404</v>
      </c>
      <c r="K35" s="67">
        <f t="shared" si="8"/>
        <v>2953593</v>
      </c>
      <c r="L35" s="67">
        <f t="shared" si="9"/>
        <v>3048492</v>
      </c>
      <c r="M35" s="58">
        <f t="shared" si="5"/>
        <v>0.9688701823721367</v>
      </c>
    </row>
    <row r="36" spans="1:13" ht="16.5" customHeight="1">
      <c r="A36" s="93" t="s">
        <v>170</v>
      </c>
      <c r="B36" s="50">
        <v>2304715</v>
      </c>
      <c r="C36" s="51">
        <v>3113101</v>
      </c>
      <c r="D36" s="58">
        <f aca="true" t="shared" si="10" ref="D36:D56">B36/C36</f>
        <v>0.7403277310951363</v>
      </c>
      <c r="E36" s="53">
        <v>0</v>
      </c>
      <c r="F36" s="50">
        <v>0</v>
      </c>
      <c r="G36" s="92" t="s">
        <v>171</v>
      </c>
      <c r="H36" s="50">
        <v>190990</v>
      </c>
      <c r="I36" s="50">
        <v>185442</v>
      </c>
      <c r="J36" s="58">
        <f>H36/I36</f>
        <v>1.0299177101196062</v>
      </c>
      <c r="K36" s="67">
        <f t="shared" si="8"/>
        <v>2495705</v>
      </c>
      <c r="L36" s="67">
        <f t="shared" si="9"/>
        <v>3298543</v>
      </c>
      <c r="M36" s="58">
        <f aca="true" t="shared" si="11" ref="M36:M56">K36/L36</f>
        <v>0.7566082964508876</v>
      </c>
    </row>
    <row r="37" spans="1:13" ht="16.5" customHeight="1">
      <c r="A37" s="93" t="s">
        <v>172</v>
      </c>
      <c r="B37" s="50">
        <v>181794</v>
      </c>
      <c r="C37" s="51">
        <v>174016</v>
      </c>
      <c r="D37" s="58">
        <f t="shared" si="10"/>
        <v>1.0446970393527033</v>
      </c>
      <c r="E37" s="53">
        <v>18612</v>
      </c>
      <c r="F37" s="50">
        <v>13735</v>
      </c>
      <c r="G37" s="59">
        <f>E37/F37</f>
        <v>1.3550782672005826</v>
      </c>
      <c r="H37" s="50">
        <v>2585624</v>
      </c>
      <c r="I37" s="50">
        <v>2678008</v>
      </c>
      <c r="J37" s="58">
        <f>H37/I37</f>
        <v>0.9655027169448336</v>
      </c>
      <c r="K37" s="67">
        <f t="shared" si="8"/>
        <v>2786030</v>
      </c>
      <c r="L37" s="67">
        <f t="shared" si="9"/>
        <v>2865759</v>
      </c>
      <c r="M37" s="58">
        <f t="shared" si="11"/>
        <v>0.9721787491551104</v>
      </c>
    </row>
    <row r="38" spans="1:13" ht="16.5" customHeight="1">
      <c r="A38" s="91" t="s">
        <v>10</v>
      </c>
      <c r="B38" s="50">
        <v>3087024</v>
      </c>
      <c r="C38" s="51">
        <v>3631794</v>
      </c>
      <c r="D38" s="58">
        <f t="shared" si="10"/>
        <v>0.8499997521885878</v>
      </c>
      <c r="E38" s="53">
        <v>0</v>
      </c>
      <c r="F38" s="50">
        <v>0</v>
      </c>
      <c r="G38" s="92" t="s">
        <v>173</v>
      </c>
      <c r="H38" s="50">
        <v>0</v>
      </c>
      <c r="I38" s="50">
        <v>0</v>
      </c>
      <c r="J38" s="92" t="s">
        <v>162</v>
      </c>
      <c r="K38" s="67">
        <f t="shared" si="8"/>
        <v>3087024</v>
      </c>
      <c r="L38" s="67">
        <f t="shared" si="9"/>
        <v>3631794</v>
      </c>
      <c r="M38" s="58">
        <f t="shared" si="11"/>
        <v>0.8499997521885878</v>
      </c>
    </row>
    <row r="39" spans="1:13" ht="16.5" customHeight="1">
      <c r="A39" s="93" t="s">
        <v>120</v>
      </c>
      <c r="B39" s="50">
        <v>1401631</v>
      </c>
      <c r="C39" s="51">
        <v>1586864</v>
      </c>
      <c r="D39" s="58">
        <f t="shared" si="10"/>
        <v>0.8832710301575939</v>
      </c>
      <c r="E39" s="53">
        <v>0</v>
      </c>
      <c r="F39" s="50">
        <v>0</v>
      </c>
      <c r="G39" s="92" t="s">
        <v>162</v>
      </c>
      <c r="H39" s="50">
        <v>3228249</v>
      </c>
      <c r="I39" s="50">
        <v>3272095</v>
      </c>
      <c r="J39" s="58">
        <f aca="true" t="shared" si="12" ref="J39:J44">H39/I39</f>
        <v>0.9866000223098657</v>
      </c>
      <c r="K39" s="67">
        <f t="shared" si="8"/>
        <v>4629880</v>
      </c>
      <c r="L39" s="67">
        <f t="shared" si="9"/>
        <v>4858959</v>
      </c>
      <c r="M39" s="58">
        <f t="shared" si="11"/>
        <v>0.9528543048006785</v>
      </c>
    </row>
    <row r="40" spans="1:13" ht="16.5" customHeight="1">
      <c r="A40" s="93" t="s">
        <v>174</v>
      </c>
      <c r="B40" s="50">
        <v>667684</v>
      </c>
      <c r="C40" s="51">
        <v>875865</v>
      </c>
      <c r="D40" s="58">
        <f t="shared" si="10"/>
        <v>0.7623138269025478</v>
      </c>
      <c r="E40" s="53">
        <v>1337</v>
      </c>
      <c r="F40" s="50">
        <v>932</v>
      </c>
      <c r="G40" s="59">
        <f>E40/F40</f>
        <v>1.434549356223176</v>
      </c>
      <c r="H40" s="50">
        <v>2028930</v>
      </c>
      <c r="I40" s="50">
        <v>2059703</v>
      </c>
      <c r="J40" s="58">
        <f t="shared" si="12"/>
        <v>0.9850594964419628</v>
      </c>
      <c r="K40" s="67">
        <f t="shared" si="8"/>
        <v>2697951</v>
      </c>
      <c r="L40" s="67">
        <f t="shared" si="9"/>
        <v>2936500</v>
      </c>
      <c r="M40" s="58">
        <f t="shared" si="11"/>
        <v>0.9187641750383109</v>
      </c>
    </row>
    <row r="41" spans="1:13" ht="16.5" customHeight="1">
      <c r="A41" s="93" t="s">
        <v>121</v>
      </c>
      <c r="B41" s="50">
        <v>2780167</v>
      </c>
      <c r="C41" s="51">
        <v>3331136</v>
      </c>
      <c r="D41" s="58">
        <f t="shared" si="10"/>
        <v>0.8346002684969932</v>
      </c>
      <c r="E41" s="53">
        <v>0</v>
      </c>
      <c r="F41" s="50">
        <v>0</v>
      </c>
      <c r="G41" s="92" t="s">
        <v>175</v>
      </c>
      <c r="H41" s="50">
        <v>145245</v>
      </c>
      <c r="I41" s="50">
        <v>98403</v>
      </c>
      <c r="J41" s="58">
        <f t="shared" si="12"/>
        <v>1.4760220724977897</v>
      </c>
      <c r="K41" s="67">
        <f t="shared" si="8"/>
        <v>2925412</v>
      </c>
      <c r="L41" s="67">
        <f t="shared" si="9"/>
        <v>3429539</v>
      </c>
      <c r="M41" s="58">
        <f t="shared" si="11"/>
        <v>0.8530044417048472</v>
      </c>
    </row>
    <row r="42" spans="1:13" ht="16.5" customHeight="1">
      <c r="A42" s="93" t="s">
        <v>119</v>
      </c>
      <c r="B42" s="50">
        <v>2441339</v>
      </c>
      <c r="C42" s="51">
        <v>2966220</v>
      </c>
      <c r="D42" s="58">
        <f t="shared" si="10"/>
        <v>0.8230471778897047</v>
      </c>
      <c r="E42" s="53">
        <v>0</v>
      </c>
      <c r="F42" s="50">
        <v>0</v>
      </c>
      <c r="G42" s="92" t="s">
        <v>175</v>
      </c>
      <c r="H42" s="50">
        <v>177244</v>
      </c>
      <c r="I42" s="50">
        <v>328816</v>
      </c>
      <c r="J42" s="58">
        <f t="shared" si="12"/>
        <v>0.5390370298282322</v>
      </c>
      <c r="K42" s="67">
        <f t="shared" si="8"/>
        <v>2618583</v>
      </c>
      <c r="L42" s="67">
        <f t="shared" si="9"/>
        <v>3295036</v>
      </c>
      <c r="M42" s="58">
        <f t="shared" si="11"/>
        <v>0.7947054296220132</v>
      </c>
    </row>
    <row r="43" spans="1:13" ht="16.5" customHeight="1">
      <c r="A43" s="93" t="s">
        <v>128</v>
      </c>
      <c r="B43" s="50">
        <v>234224</v>
      </c>
      <c r="C43" s="51">
        <v>260179</v>
      </c>
      <c r="D43" s="58">
        <f t="shared" si="10"/>
        <v>0.900241756636777</v>
      </c>
      <c r="E43" s="53">
        <v>7085</v>
      </c>
      <c r="F43" s="50">
        <v>1686</v>
      </c>
      <c r="G43" s="59">
        <f>E43/F43</f>
        <v>4.202253855278767</v>
      </c>
      <c r="H43" s="50">
        <v>2139286</v>
      </c>
      <c r="I43" s="50">
        <v>2173520</v>
      </c>
      <c r="J43" s="58">
        <f t="shared" si="12"/>
        <v>0.984249512311826</v>
      </c>
      <c r="K43" s="67">
        <f t="shared" si="8"/>
        <v>2380595</v>
      </c>
      <c r="L43" s="67">
        <f t="shared" si="9"/>
        <v>2435385</v>
      </c>
      <c r="M43" s="58">
        <f t="shared" si="11"/>
        <v>0.9775025304007374</v>
      </c>
    </row>
    <row r="44" spans="1:13" ht="16.5" customHeight="1">
      <c r="A44" s="93" t="s">
        <v>176</v>
      </c>
      <c r="B44" s="50">
        <v>394217</v>
      </c>
      <c r="C44" s="51">
        <v>417020</v>
      </c>
      <c r="D44" s="58">
        <f t="shared" si="10"/>
        <v>0.945319169344396</v>
      </c>
      <c r="E44" s="53">
        <v>0</v>
      </c>
      <c r="F44" s="50">
        <v>0</v>
      </c>
      <c r="G44" s="92" t="s">
        <v>177</v>
      </c>
      <c r="H44" s="50">
        <v>1162998</v>
      </c>
      <c r="I44" s="50">
        <v>1207773</v>
      </c>
      <c r="J44" s="58">
        <f t="shared" si="12"/>
        <v>0.9629276362362795</v>
      </c>
      <c r="K44" s="67">
        <f t="shared" si="8"/>
        <v>1557215</v>
      </c>
      <c r="L44" s="67">
        <f t="shared" si="9"/>
        <v>1624793</v>
      </c>
      <c r="M44" s="58">
        <f t="shared" si="11"/>
        <v>0.9584082403112273</v>
      </c>
    </row>
    <row r="45" spans="1:13" ht="16.5" customHeight="1">
      <c r="A45" s="93" t="s">
        <v>11</v>
      </c>
      <c r="B45" s="50">
        <v>3562888</v>
      </c>
      <c r="C45" s="51">
        <v>2731832</v>
      </c>
      <c r="D45" s="58">
        <f t="shared" si="10"/>
        <v>1.3042119720392762</v>
      </c>
      <c r="E45" s="53">
        <v>0</v>
      </c>
      <c r="F45" s="50">
        <v>0</v>
      </c>
      <c r="G45" s="92" t="s">
        <v>177</v>
      </c>
      <c r="H45" s="50">
        <v>0</v>
      </c>
      <c r="I45" s="50">
        <v>0</v>
      </c>
      <c r="J45" s="92" t="s">
        <v>177</v>
      </c>
      <c r="K45" s="67">
        <f t="shared" si="8"/>
        <v>3562888</v>
      </c>
      <c r="L45" s="67">
        <f t="shared" si="9"/>
        <v>2731832</v>
      </c>
      <c r="M45" s="58">
        <f t="shared" si="11"/>
        <v>1.3042119720392762</v>
      </c>
    </row>
    <row r="46" spans="1:13" ht="16.5" customHeight="1">
      <c r="A46" s="93" t="s">
        <v>12</v>
      </c>
      <c r="B46" s="50">
        <v>2168840</v>
      </c>
      <c r="C46" s="51">
        <v>2167991</v>
      </c>
      <c r="D46" s="58">
        <f t="shared" si="10"/>
        <v>1.0003916067917256</v>
      </c>
      <c r="E46" s="53">
        <v>0</v>
      </c>
      <c r="F46" s="50">
        <v>4723</v>
      </c>
      <c r="G46" s="92" t="s">
        <v>177</v>
      </c>
      <c r="H46" s="50">
        <v>37785</v>
      </c>
      <c r="I46" s="50">
        <v>68148</v>
      </c>
      <c r="J46" s="58">
        <f aca="true" t="shared" si="13" ref="J46:J56">H46/I46</f>
        <v>0.5544550096848037</v>
      </c>
      <c r="K46" s="67">
        <f t="shared" si="8"/>
        <v>2206625</v>
      </c>
      <c r="L46" s="67">
        <f t="shared" si="9"/>
        <v>2240862</v>
      </c>
      <c r="M46" s="58">
        <f t="shared" si="11"/>
        <v>0.9847215044924676</v>
      </c>
    </row>
    <row r="47" spans="1:13" ht="16.5" customHeight="1">
      <c r="A47" s="91" t="s">
        <v>296</v>
      </c>
      <c r="B47" s="50">
        <v>0</v>
      </c>
      <c r="C47" s="51">
        <v>3072601</v>
      </c>
      <c r="D47" s="58">
        <f t="shared" si="10"/>
        <v>0</v>
      </c>
      <c r="E47" s="53">
        <v>0</v>
      </c>
      <c r="F47" s="50">
        <v>4012</v>
      </c>
      <c r="G47" s="92" t="s">
        <v>177</v>
      </c>
      <c r="H47" s="50">
        <v>2157467</v>
      </c>
      <c r="I47" s="50">
        <v>11066099</v>
      </c>
      <c r="J47" s="59">
        <f t="shared" si="13"/>
        <v>0.19496183795210942</v>
      </c>
      <c r="K47" s="57">
        <f t="shared" si="8"/>
        <v>2157467</v>
      </c>
      <c r="L47" s="57">
        <f t="shared" si="9"/>
        <v>14142712</v>
      </c>
      <c r="M47" s="58">
        <f t="shared" si="11"/>
        <v>0.15254973727811186</v>
      </c>
    </row>
    <row r="48" spans="1:13" ht="16.5" customHeight="1">
      <c r="A48" s="93" t="s">
        <v>178</v>
      </c>
      <c r="B48" s="50">
        <v>2617332</v>
      </c>
      <c r="C48" s="51">
        <v>2971443</v>
      </c>
      <c r="D48" s="58">
        <f t="shared" si="10"/>
        <v>0.8808286075149346</v>
      </c>
      <c r="E48" s="53">
        <v>0</v>
      </c>
      <c r="F48" s="50">
        <v>0</v>
      </c>
      <c r="G48" s="92" t="s">
        <v>179</v>
      </c>
      <c r="H48" s="50">
        <v>343</v>
      </c>
      <c r="I48" s="50">
        <v>382</v>
      </c>
      <c r="J48" s="58">
        <f t="shared" si="13"/>
        <v>0.8979057591623036</v>
      </c>
      <c r="K48" s="67">
        <f t="shared" si="8"/>
        <v>2617675</v>
      </c>
      <c r="L48" s="67">
        <f t="shared" si="9"/>
        <v>2971825</v>
      </c>
      <c r="M48" s="58">
        <f t="shared" si="11"/>
        <v>0.8808308026212849</v>
      </c>
    </row>
    <row r="49" spans="1:13" ht="16.5" customHeight="1">
      <c r="A49" s="93" t="s">
        <v>131</v>
      </c>
      <c r="B49" s="51">
        <v>1690811</v>
      </c>
      <c r="C49" s="51">
        <v>787682</v>
      </c>
      <c r="D49" s="58">
        <f t="shared" si="10"/>
        <v>2.14656549216562</v>
      </c>
      <c r="E49" s="68">
        <v>59510</v>
      </c>
      <c r="F49" s="51">
        <v>0</v>
      </c>
      <c r="G49" s="92" t="s">
        <v>179</v>
      </c>
      <c r="H49" s="51">
        <v>935599</v>
      </c>
      <c r="I49" s="51">
        <v>971798</v>
      </c>
      <c r="J49" s="58">
        <f t="shared" si="13"/>
        <v>0.9627504892992165</v>
      </c>
      <c r="K49" s="67">
        <f t="shared" si="8"/>
        <v>2685920</v>
      </c>
      <c r="L49" s="67">
        <f t="shared" si="9"/>
        <v>1759480</v>
      </c>
      <c r="M49" s="58">
        <f t="shared" si="11"/>
        <v>1.5265419328437948</v>
      </c>
    </row>
    <row r="50" spans="1:13" ht="16.5" customHeight="1">
      <c r="A50" s="93" t="s">
        <v>127</v>
      </c>
      <c r="B50" s="50">
        <v>1208202</v>
      </c>
      <c r="C50" s="51">
        <v>1340815</v>
      </c>
      <c r="D50" s="58">
        <f t="shared" si="10"/>
        <v>0.9010952293940626</v>
      </c>
      <c r="E50" s="53">
        <v>0</v>
      </c>
      <c r="F50" s="50">
        <v>0</v>
      </c>
      <c r="G50" s="92" t="s">
        <v>179</v>
      </c>
      <c r="H50" s="50">
        <v>286687</v>
      </c>
      <c r="I50" s="50">
        <v>298204</v>
      </c>
      <c r="J50" s="58">
        <f t="shared" si="13"/>
        <v>0.961378787675551</v>
      </c>
      <c r="K50" s="67">
        <f t="shared" si="8"/>
        <v>1494889</v>
      </c>
      <c r="L50" s="67">
        <f t="shared" si="9"/>
        <v>1639019</v>
      </c>
      <c r="M50" s="58">
        <f t="shared" si="11"/>
        <v>0.9120632524699226</v>
      </c>
    </row>
    <row r="51" spans="1:13" ht="16.5" customHeight="1">
      <c r="A51" s="93" t="s">
        <v>129</v>
      </c>
      <c r="B51" s="50">
        <v>433787</v>
      </c>
      <c r="C51" s="51">
        <v>414562</v>
      </c>
      <c r="D51" s="58">
        <f t="shared" si="10"/>
        <v>1.0463742455893208</v>
      </c>
      <c r="E51" s="53">
        <v>0</v>
      </c>
      <c r="F51" s="50">
        <v>0</v>
      </c>
      <c r="G51" s="92" t="s">
        <v>179</v>
      </c>
      <c r="H51" s="50">
        <v>1087211</v>
      </c>
      <c r="I51" s="50">
        <v>1169796</v>
      </c>
      <c r="J51" s="58">
        <f t="shared" si="13"/>
        <v>0.9294022205581144</v>
      </c>
      <c r="K51" s="67">
        <f t="shared" si="8"/>
        <v>1520998</v>
      </c>
      <c r="L51" s="67">
        <f t="shared" si="9"/>
        <v>1584358</v>
      </c>
      <c r="M51" s="58">
        <f t="shared" si="11"/>
        <v>0.9600090383612795</v>
      </c>
    </row>
    <row r="52" spans="1:13" ht="16.5" customHeight="1">
      <c r="A52" s="93" t="s">
        <v>180</v>
      </c>
      <c r="B52" s="50">
        <v>729264</v>
      </c>
      <c r="C52" s="51">
        <v>887113</v>
      </c>
      <c r="D52" s="58">
        <f t="shared" si="10"/>
        <v>0.8220643818769424</v>
      </c>
      <c r="E52" s="53">
        <v>0</v>
      </c>
      <c r="F52" s="50">
        <v>0</v>
      </c>
      <c r="G52" s="92" t="s">
        <v>171</v>
      </c>
      <c r="H52" s="50">
        <v>662331</v>
      </c>
      <c r="I52" s="50">
        <v>707817</v>
      </c>
      <c r="J52" s="58">
        <f t="shared" si="13"/>
        <v>0.9357376270985297</v>
      </c>
      <c r="K52" s="67">
        <f t="shared" si="8"/>
        <v>1391595</v>
      </c>
      <c r="L52" s="67">
        <f t="shared" si="9"/>
        <v>1594930</v>
      </c>
      <c r="M52" s="58">
        <f t="shared" si="11"/>
        <v>0.872511646279147</v>
      </c>
    </row>
    <row r="53" spans="1:13" ht="16.5" customHeight="1">
      <c r="A53" s="93" t="s">
        <v>132</v>
      </c>
      <c r="B53" s="50">
        <v>789042</v>
      </c>
      <c r="C53" s="51">
        <v>810274</v>
      </c>
      <c r="D53" s="58">
        <f t="shared" si="10"/>
        <v>0.973796518214826</v>
      </c>
      <c r="E53" s="53">
        <v>4814</v>
      </c>
      <c r="F53" s="50">
        <v>30814</v>
      </c>
      <c r="G53" s="59">
        <f>E53/F53</f>
        <v>0.1562276887129227</v>
      </c>
      <c r="H53" s="50">
        <v>257948</v>
      </c>
      <c r="I53" s="50">
        <v>309220</v>
      </c>
      <c r="J53" s="58">
        <f t="shared" si="13"/>
        <v>0.8341892503719035</v>
      </c>
      <c r="K53" s="67">
        <f t="shared" si="8"/>
        <v>1051804</v>
      </c>
      <c r="L53" s="67">
        <f t="shared" si="9"/>
        <v>1150308</v>
      </c>
      <c r="M53" s="58">
        <f t="shared" si="11"/>
        <v>0.9143672825017299</v>
      </c>
    </row>
    <row r="54" spans="1:13" ht="16.5" customHeight="1">
      <c r="A54" s="93" t="s">
        <v>133</v>
      </c>
      <c r="B54" s="50">
        <v>212288</v>
      </c>
      <c r="C54" s="51">
        <v>164306</v>
      </c>
      <c r="D54" s="69">
        <f t="shared" si="10"/>
        <v>1.2920282886808758</v>
      </c>
      <c r="E54" s="53">
        <v>0</v>
      </c>
      <c r="F54" s="50">
        <v>0</v>
      </c>
      <c r="G54" s="92" t="s">
        <v>171</v>
      </c>
      <c r="H54" s="50">
        <v>599806</v>
      </c>
      <c r="I54" s="50">
        <v>657761</v>
      </c>
      <c r="J54" s="58">
        <f t="shared" si="13"/>
        <v>0.9118904890986239</v>
      </c>
      <c r="K54" s="67">
        <f t="shared" si="8"/>
        <v>812094</v>
      </c>
      <c r="L54" s="67">
        <f t="shared" si="9"/>
        <v>822067</v>
      </c>
      <c r="M54" s="58">
        <f t="shared" si="11"/>
        <v>0.9878683854235726</v>
      </c>
    </row>
    <row r="55" spans="1:13" ht="15" customHeight="1">
      <c r="A55" s="89" t="s">
        <v>181</v>
      </c>
      <c r="B55" s="71">
        <f>SUM(B30:B54)</f>
        <v>37004691</v>
      </c>
      <c r="C55" s="72">
        <f>SUM(C30:C54)</f>
        <v>43533614</v>
      </c>
      <c r="D55" s="73">
        <f t="shared" si="10"/>
        <v>0.8500257065723972</v>
      </c>
      <c r="E55" s="74">
        <f>SUM(E30:E54)</f>
        <v>248256</v>
      </c>
      <c r="F55" s="71">
        <f>SUM(F30:F54)</f>
        <v>285776</v>
      </c>
      <c r="G55" s="73">
        <f>E55/F55</f>
        <v>0.8687083589944572</v>
      </c>
      <c r="H55" s="71">
        <f>SUM(H30:H54)</f>
        <v>27866314</v>
      </c>
      <c r="I55" s="71">
        <f>SUM(I30:I54)</f>
        <v>38704832</v>
      </c>
      <c r="J55" s="73">
        <f t="shared" si="13"/>
        <v>0.7199698993655366</v>
      </c>
      <c r="K55" s="71">
        <f>SUM(K30:K54)</f>
        <v>65119261</v>
      </c>
      <c r="L55" s="71">
        <f>SUM(L30:L54)</f>
        <v>82524222</v>
      </c>
      <c r="M55" s="73">
        <f t="shared" si="11"/>
        <v>0.7890926981414015</v>
      </c>
    </row>
    <row r="56" spans="1:15" ht="15.75" customHeight="1">
      <c r="A56" s="89" t="s">
        <v>182</v>
      </c>
      <c r="B56" s="71">
        <f>B29+B55</f>
        <v>264490026</v>
      </c>
      <c r="C56" s="72">
        <f>C29+C55</f>
        <v>300949686</v>
      </c>
      <c r="D56" s="73">
        <f t="shared" si="10"/>
        <v>0.8788513107137782</v>
      </c>
      <c r="E56" s="74">
        <f>E29+E55</f>
        <v>3094205</v>
      </c>
      <c r="F56" s="71">
        <f>F29+F55</f>
        <v>4016127</v>
      </c>
      <c r="G56" s="73">
        <f>E56/F56</f>
        <v>0.7704450083376347</v>
      </c>
      <c r="H56" s="71">
        <f>H29+H55</f>
        <v>325637387</v>
      </c>
      <c r="I56" s="71">
        <f>I29+I55</f>
        <v>332262153</v>
      </c>
      <c r="J56" s="73">
        <f t="shared" si="13"/>
        <v>0.9800616292280512</v>
      </c>
      <c r="K56" s="71">
        <f>K29+K55</f>
        <v>593221618</v>
      </c>
      <c r="L56" s="71">
        <f>L29+L55</f>
        <v>637227966</v>
      </c>
      <c r="M56" s="73">
        <f t="shared" si="11"/>
        <v>0.9309409656386612</v>
      </c>
      <c r="N56" s="84"/>
      <c r="O56" s="94"/>
    </row>
    <row r="57" ht="15" customHeight="1"/>
  </sheetData>
  <mergeCells count="1">
    <mergeCell ref="A2:A3"/>
  </mergeCells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wingtravel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石原 義郎</dc:creator>
  <cp:keywords/>
  <dc:description/>
  <cp:lastModifiedBy>ISHIHARA</cp:lastModifiedBy>
  <cp:lastPrinted>2002-08-09T04:33:51Z</cp:lastPrinted>
  <dcterms:created xsi:type="dcterms:W3CDTF">2002-08-09T02:33:02Z</dcterms:created>
  <cp:category/>
  <cp:version/>
  <cp:contentType/>
  <cp:contentStatus/>
</cp:coreProperties>
</file>